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235" windowHeight="5700" activeTab="1"/>
  </bookViews>
  <sheets>
    <sheet name="аналит.раздел(подраздел)" sheetId="1" r:id="rId1"/>
    <sheet name="аналит.программы(подпрогр)" sheetId="2" r:id="rId2"/>
  </sheets>
  <calcPr calcId="125725"/>
</workbook>
</file>

<file path=xl/calcChain.xml><?xml version="1.0" encoding="utf-8"?>
<calcChain xmlns="http://schemas.openxmlformats.org/spreadsheetml/2006/main">
  <c r="H6" i="1"/>
  <c r="H8"/>
  <c r="H10"/>
  <c r="H12"/>
  <c r="H14"/>
  <c r="H15"/>
  <c r="H16"/>
  <c r="H17"/>
  <c r="H18"/>
  <c r="H19"/>
  <c r="H21"/>
  <c r="H24"/>
  <c r="H25"/>
  <c r="H26"/>
  <c r="H27"/>
  <c r="H28"/>
  <c r="H29"/>
  <c r="H30"/>
  <c r="E6"/>
  <c r="E7"/>
  <c r="E9"/>
  <c r="E10"/>
  <c r="E11"/>
  <c r="E12"/>
  <c r="E13"/>
  <c r="E14"/>
  <c r="E15"/>
  <c r="E16"/>
  <c r="E17"/>
  <c r="E18"/>
  <c r="E19"/>
  <c r="E20"/>
  <c r="E22"/>
  <c r="E23"/>
  <c r="E24"/>
  <c r="E25"/>
  <c r="E26"/>
  <c r="E27"/>
  <c r="E28"/>
  <c r="E29"/>
  <c r="E30"/>
  <c r="G6" i="2"/>
  <c r="G7"/>
  <c r="G8"/>
  <c r="G10"/>
  <c r="G11"/>
  <c r="G12"/>
  <c r="G13"/>
  <c r="G20"/>
  <c r="G22"/>
  <c r="G25"/>
  <c r="G26"/>
  <c r="G27"/>
  <c r="G29"/>
  <c r="G30"/>
  <c r="G31"/>
  <c r="G33"/>
  <c r="G34"/>
  <c r="G41"/>
  <c r="G42"/>
  <c r="G43"/>
  <c r="G44"/>
  <c r="E31"/>
  <c r="C31"/>
  <c r="B31"/>
  <c r="F35"/>
  <c r="D35"/>
  <c r="B16"/>
  <c r="F19"/>
  <c r="D19"/>
  <c r="G30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5"/>
  <c r="E41" i="2"/>
  <c r="E39"/>
  <c r="E36"/>
  <c r="E25"/>
  <c r="E23"/>
  <c r="E20"/>
  <c r="E16"/>
  <c r="E14"/>
  <c r="E12"/>
  <c r="E8"/>
  <c r="E5"/>
  <c r="F28" i="1"/>
  <c r="F24"/>
  <c r="F22"/>
  <c r="F17"/>
  <c r="F14"/>
  <c r="F11"/>
  <c r="F5"/>
  <c r="F30" s="1"/>
  <c r="F17" i="2"/>
  <c r="F18"/>
  <c r="D17"/>
  <c r="D18"/>
  <c r="C16"/>
  <c r="F16" s="1"/>
  <c r="B23"/>
  <c r="D17" i="1"/>
  <c r="C17"/>
  <c r="D22"/>
  <c r="F22" i="2"/>
  <c r="C39"/>
  <c r="F42"/>
  <c r="F43"/>
  <c r="D42"/>
  <c r="D43"/>
  <c r="C41"/>
  <c r="F41" s="1"/>
  <c r="B41"/>
  <c r="C25"/>
  <c r="B25"/>
  <c r="F6"/>
  <c r="F7"/>
  <c r="F9"/>
  <c r="F10"/>
  <c r="F11"/>
  <c r="F13"/>
  <c r="F15"/>
  <c r="F21"/>
  <c r="F24"/>
  <c r="F26"/>
  <c r="F27"/>
  <c r="F28"/>
  <c r="F29"/>
  <c r="F30"/>
  <c r="F32"/>
  <c r="F33"/>
  <c r="F34"/>
  <c r="F37"/>
  <c r="F38"/>
  <c r="F40"/>
  <c r="D6"/>
  <c r="D7"/>
  <c r="D9"/>
  <c r="D10"/>
  <c r="D11"/>
  <c r="D13"/>
  <c r="D15"/>
  <c r="D21"/>
  <c r="D22"/>
  <c r="D26"/>
  <c r="D27"/>
  <c r="D28"/>
  <c r="D30"/>
  <c r="D32"/>
  <c r="D33"/>
  <c r="D34"/>
  <c r="D37"/>
  <c r="D38"/>
  <c r="D40"/>
  <c r="B39"/>
  <c r="C36"/>
  <c r="B36"/>
  <c r="C23"/>
  <c r="C20"/>
  <c r="B20"/>
  <c r="C14"/>
  <c r="B14"/>
  <c r="C12"/>
  <c r="B12"/>
  <c r="C8"/>
  <c r="B8"/>
  <c r="C5"/>
  <c r="B5"/>
  <c r="D28" i="1"/>
  <c r="D24"/>
  <c r="D14"/>
  <c r="D11"/>
  <c r="D5"/>
  <c r="C28"/>
  <c r="C24"/>
  <c r="C22"/>
  <c r="C14"/>
  <c r="C11"/>
  <c r="C5"/>
  <c r="E44" i="2" l="1"/>
  <c r="H5" i="1"/>
  <c r="F31" i="2"/>
  <c r="B44"/>
  <c r="D41"/>
  <c r="C44"/>
  <c r="F12"/>
  <c r="F5"/>
  <c r="F8"/>
  <c r="F14"/>
  <c r="F36"/>
  <c r="D25"/>
  <c r="E5" i="1"/>
  <c r="C30"/>
  <c r="D5" i="2"/>
  <c r="D36"/>
  <c r="D31"/>
  <c r="D20"/>
  <c r="D16"/>
  <c r="D14"/>
  <c r="D12"/>
  <c r="D8"/>
  <c r="F39"/>
  <c r="F25"/>
  <c r="F23"/>
  <c r="G5"/>
  <c r="D39"/>
  <c r="F20"/>
  <c r="D30" i="1"/>
  <c r="D44" i="2" l="1"/>
  <c r="F44"/>
</calcChain>
</file>

<file path=xl/sharedStrings.xml><?xml version="1.0" encoding="utf-8"?>
<sst xmlns="http://schemas.openxmlformats.org/spreadsheetml/2006/main" count="123" uniqueCount="109">
  <si>
    <t>Раздел, подраздел</t>
  </si>
  <si>
    <t>Наименование</t>
  </si>
  <si>
    <t>% исполнения</t>
  </si>
  <si>
    <t>Отклонения исполнения</t>
  </si>
  <si>
    <t>Сумма, рублей</t>
  </si>
  <si>
    <t>%/раз</t>
  </si>
  <si>
    <t>ОБЩЕГОСУДАРСТВЕННЫЕ ВОПРОСЫ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</si>
  <si>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</si>
  <si>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</si>
  <si>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</si>
  <si>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</si>
  <si>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 xml:space="preserve"> 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</si>
  <si>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</si>
  <si>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</si>
  <si>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</si>
  <si>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</si>
  <si>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</si>
  <si>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</si>
  <si>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</si>
  <si>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</si>
  <si>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</si>
  <si>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</si>
  <si>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</si>
  <si>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</si>
  <si>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</si>
  <si>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</si>
  <si>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</si>
  <si>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</si>
  <si>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</si>
  <si>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</si>
  <si>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ВСЕГО РАСХОДОВ:</t>
  </si>
  <si>
    <t>% , раз</t>
  </si>
  <si>
    <t>0100</t>
  </si>
  <si>
    <t>0105</t>
  </si>
  <si>
    <t>0106</t>
  </si>
  <si>
    <t>0107</t>
  </si>
  <si>
    <t>0111</t>
  </si>
  <si>
    <t>0113</t>
  </si>
  <si>
    <t>0300</t>
  </si>
  <si>
    <t>0309</t>
  </si>
  <si>
    <t>0310</t>
  </si>
  <si>
    <t>0400</t>
  </si>
  <si>
    <t>0409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</si>
  <si>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</si>
  <si>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</si>
  <si>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</si>
  <si>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</si>
  <si>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</si>
  <si>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</si>
  <si>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</si>
  <si>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</si>
  <si>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</si>
  <si>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0802</t>
  </si>
  <si>
    <t>0804</t>
  </si>
  <si>
    <t>Отклонение исполнения</t>
  </si>
  <si>
    <t>Подпрограмма «Организация культурного досуга, библиотечного обслуживания и музейного дела»</t>
  </si>
  <si>
    <t>Подпрограмма «Деятельность в области демонстрации кинофильмов»</t>
  </si>
  <si>
    <t>Подпрограмма «Организация льготного банного обслуживания»</t>
  </si>
  <si>
    <t>Подпрограмма «Субсидирование для предоставления коммунальных услуг»</t>
  </si>
  <si>
    <t>Подпрограмма «Субсидирование захоронения умерших не имеющих супруга, близких родственников, иных родственников либо законного представителя умершего»</t>
  </si>
  <si>
    <t>Подпрограмма «Обеспечение деятельности администрации Фурмановского муниципального района, ее структурных подразделений и органов»</t>
  </si>
  <si>
    <t>Подпрограмма «Осуществление мероприятий по участию в предупреждении и ликвидации последствий чрезвычайных ситуаций, в том числе по обеспечению безопасности людей на водных объектах, охране их жизни и здоровья»</t>
  </si>
  <si>
    <t>Подпрограмма «Стимулирование развития жилищного строительства»</t>
  </si>
  <si>
    <t>Подпрограмма «Ремонт автомобильных дорог»</t>
  </si>
  <si>
    <t>Подпрограмма «Организация функционирования автомобильных дорог общего пользования»</t>
  </si>
  <si>
    <t>Подпрограмма «Финансовая поддержка субъектов малого и среднего предпринимательства»</t>
  </si>
  <si>
    <t>Подпрограмма «Уличное освещение»</t>
  </si>
  <si>
    <t>Подпрограмма «Капитальный ремонт и ремонт объектов уличного освещения в Фурмановском муниципальном районе"</t>
  </si>
  <si>
    <t>Подпрограмма «Благоустройство территорий общего пользования»</t>
  </si>
  <si>
    <t>Подпрограмма «Содержание и благоустройство кладбищ»</t>
  </si>
  <si>
    <t>Подпрограмма «Зеленый и благоустроенный город»</t>
  </si>
  <si>
    <t>Подпрограмма «Развитие молодежной политики Фурмановского муниципального района»</t>
  </si>
  <si>
    <t>Подпрограмма «Организация и проведения спортивно-культурных мероприятий»</t>
  </si>
  <si>
    <t>Подпрограмма «Обеспечение деятельности муниципального казенного учреждения «Отдел спорта Фурмановского муниципального района»»</t>
  </si>
  <si>
    <t>Подпрограмма «Управление муниципальным имуществом»</t>
  </si>
  <si>
    <t>Подпрограмма «Содержание муниципального жилищного фонда»</t>
  </si>
  <si>
    <t>Подпрограмма «Профилактика правонарушений, терроризма и экстремизма на территории Фурмановского муниципального района»</t>
  </si>
  <si>
    <t>Итого:</t>
  </si>
  <si>
    <t>Подпрограмма «Благоустройство общественных территорий»</t>
  </si>
  <si>
    <t>Подпрограмма «Благоустройство территорий в рамках поддержки местных инициатив»</t>
  </si>
  <si>
    <t>0505</t>
  </si>
  <si>
    <t>Другие вопросы в области жилищно-коммунального хозяйства</t>
  </si>
  <si>
    <t>Подпрограмма «Развитие газификации Фурмановского муниципального района»</t>
  </si>
  <si>
    <t>Исполнено за 9 месяцев 2020 года</t>
  </si>
  <si>
    <t>Исполнено за 9 месяцев 2021 года</t>
  </si>
  <si>
    <t>План на 2021 год, рублей</t>
  </si>
  <si>
    <t>Исполнение бюджета Фурмановского городского поселения за 9 месяцев 2021 года по разделам и подразделам классификации расходов бюджетов в сравнении с соответствующим периодом прошлого года</t>
  </si>
  <si>
    <t>Исполнение бюджета Фурмановского муниципального района по расходам в разрезе муниципальных программ за 9 месяцев 2021 года в сравнении с соответствующим периодом прошлого года</t>
  </si>
  <si>
    <t>План на 2021 год, руб.</t>
  </si>
  <si>
    <t>Подпрограмма «Переселение граждан из из аврийного жилищного фонда»</t>
  </si>
  <si>
    <t>Подпрограмма «Развитие футбола на территории Фурмановского муниципального района»</t>
  </si>
  <si>
    <t>1. Муниципальная программа «Развитие культуры Фурмановского муниципального района»</t>
  </si>
  <si>
    <t>2. Муниципальная программа «Забота и поддержка»</t>
  </si>
  <si>
    <t>3. Муниципальная программа «Совершенствование местного самоуправления Фурмановского муниципального района»</t>
  </si>
  <si>
    <t>4. Муниципальная программа «Безопасный район»</t>
  </si>
  <si>
    <t>5. Муниципальная программа «Обеспечение доступным и комфортным жильем населения Фурмановского муниципального района»</t>
  </si>
  <si>
    <t>6. Муниципальная программа «Развитие транспортной системы Фурмановского муниципального района»</t>
  </si>
  <si>
    <t>7. Муниципальная программа «Развитие малого и среднего предпринимательства в Фурмановском муниципальном районе»</t>
  </si>
  <si>
    <t>8. Муниципальная программа «Благоустройство Фурмановского муниципального района»</t>
  </si>
  <si>
    <t>9. Муниципальная программа «Развитие физической культуры и спорта на территории Фурмановского муниципального района»</t>
  </si>
  <si>
    <t>10. Муниципальная программа «Управление муниципальным имуществом Фурмановского муниципального района»</t>
  </si>
  <si>
    <t>11. Муниципальная программа «Обеспечение безопасности граждан и профилактика правонарушений на территории Фурмановского муниципального района»</t>
  </si>
  <si>
    <t>12. Муниципальная программа «Формирование современной городской среды»</t>
  </si>
  <si>
    <t>в 3 раза</t>
  </si>
  <si>
    <t>в 9 раз</t>
  </si>
  <si>
    <t>в 2 раза</t>
  </si>
  <si>
    <t>в 4 раза</t>
  </si>
  <si>
    <t>в 12 раз</t>
  </si>
  <si>
    <t>в 11 раз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</si>
</sst>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>
      <selection activeCell="H24" sqref="H24"/>
    </sheetView>
  </sheetViews>
  <sheetFormatPr defaultRowHeight="15"/>
  <cols>
    <col min="1" max="1" width="10.5703125" customWidth="1"/>
    <col min="2" max="2" width="41.85546875" customWidth="1"/>
    <col min="3" max="3" width="17" customWidth="1"/>
    <col min="4" max="4" width="15.85546875" customWidth="1"/>
    <col min="5" max="5" width="14.5703125" customWidth="1"/>
    <col min="6" max="6" width="15.28515625" customWidth="1"/>
    <col min="7" max="7" width="16" customWidth="1"/>
    <col min="8" max="8" width="15.85546875" customWidth="1"/>
  </cols>
  <sheetData>
    <row r="1" spans="1:8" ht="39.75" customHeight="1">
      <c r="A1" s="24" t="s">
        <v>86</v>
      </c>
      <c r="B1" s="24"/>
      <c r="C1" s="24"/>
      <c r="D1" s="24"/>
      <c r="E1" s="24"/>
      <c r="F1" s="24"/>
      <c r="G1" s="24"/>
      <c r="H1" s="24"/>
    </row>
    <row r="3" spans="1:8" ht="15.75" customHeight="1">
      <c r="A3" s="23" t="s">
        <v>0</v>
      </c>
      <c r="B3" s="23" t="s">
        <v>1</v>
      </c>
      <c r="C3" s="23" t="s">
        <v>85</v>
      </c>
      <c r="D3" s="23" t="s">
        <v>84</v>
      </c>
      <c r="E3" s="23" t="s">
        <v>2</v>
      </c>
      <c r="F3" s="23" t="s">
        <v>83</v>
      </c>
      <c r="G3" s="23" t="s">
        <v>3</v>
      </c>
      <c r="H3" s="23"/>
    </row>
    <row r="4" spans="1:8" ht="39.75" customHeight="1">
      <c r="A4" s="23"/>
      <c r="B4" s="23"/>
      <c r="C4" s="23"/>
      <c r="D4" s="23"/>
      <c r="E4" s="23"/>
      <c r="F4" s="23"/>
      <c r="G4" s="1" t="s">
        <v>4</v>
      </c>
      <c r="H4" s="1" t="s">
        <v>31</v>
      </c>
    </row>
    <row r="5" spans="1:8" ht="31.5">
      <c r="A5" s="2" t="s">
        <v>32</v>
      </c>
      <c r="B5" s="5" t="s">
        <v>6</v>
      </c>
      <c r="C5" s="4">
        <f>SUM(C6:C10)</f>
        <v>38361841.68</v>
      </c>
      <c r="D5" s="4">
        <f t="shared" ref="D5:F5" si="0">SUM(D6:D10)</f>
        <v>26863711.370000001</v>
      </c>
      <c r="E5" s="4">
        <f>D5/C5%</f>
        <v>70.027168127346286</v>
      </c>
      <c r="F5" s="4">
        <f t="shared" si="0"/>
        <v>28542810.600000001</v>
      </c>
      <c r="G5" s="4">
        <f>D5-F5</f>
        <v>-1679099.2300000004</v>
      </c>
      <c r="H5" s="4">
        <f t="shared" ref="H5:H30" si="1">D5/F5%</f>
        <v>94.117260372389524</v>
      </c>
    </row>
    <row r="6" spans="1:8" ht="15.75">
      <c r="A6" s="3" t="s">
        <v>33</v>
      </c>
      <c r="B6" s="6" t="s">
        <v>7</v>
      </c>
      <c r="C6" s="4">
        <v>500</v>
      </c>
      <c r="D6" s="4">
        <v>500</v>
      </c>
      <c r="E6" s="4">
        <f t="shared" ref="E6:E30" si="2">D6/C6%</f>
        <v>100</v>
      </c>
      <c r="F6" s="4">
        <v>1800</v>
      </c>
      <c r="G6" s="4">
        <f t="shared" ref="G6:G29" si="3">D6-F6</f>
        <v>-1300</v>
      </c>
      <c r="H6" s="4">
        <f t="shared" si="1"/>
        <v>27.777777777777779</v>
      </c>
    </row>
    <row r="7" spans="1:8" ht="63">
      <c r="A7" s="3" t="s">
        <v>34</v>
      </c>
      <c r="B7" s="6" t="s">
        <v>8</v>
      </c>
      <c r="C7" s="4">
        <v>1000</v>
      </c>
      <c r="D7" s="4">
        <v>0</v>
      </c>
      <c r="E7" s="4">
        <f t="shared" si="2"/>
        <v>0</v>
      </c>
      <c r="F7" s="4">
        <v>0</v>
      </c>
      <c r="G7" s="4">
        <f t="shared" si="3"/>
        <v>0</v>
      </c>
      <c r="H7" s="4"/>
    </row>
    <row r="8" spans="1:8" ht="31.5">
      <c r="A8" s="3" t="s">
        <v>35</v>
      </c>
      <c r="B8" s="6" t="s">
        <v>9</v>
      </c>
      <c r="C8" s="4">
        <v>0</v>
      </c>
      <c r="D8" s="4">
        <v>0</v>
      </c>
      <c r="E8" s="4"/>
      <c r="F8" s="4">
        <v>1796900</v>
      </c>
      <c r="G8" s="4">
        <f t="shared" si="3"/>
        <v>-1796900</v>
      </c>
      <c r="H8" s="4">
        <f t="shared" si="1"/>
        <v>0</v>
      </c>
    </row>
    <row r="9" spans="1:8" ht="15.75">
      <c r="A9" s="3" t="s">
        <v>36</v>
      </c>
      <c r="B9" s="6" t="s">
        <v>10</v>
      </c>
      <c r="C9" s="4">
        <v>418333.1</v>
      </c>
      <c r="D9" s="4">
        <v>0</v>
      </c>
      <c r="E9" s="4">
        <f t="shared" si="2"/>
        <v>0</v>
      </c>
      <c r="F9" s="4">
        <v>0</v>
      </c>
      <c r="G9" s="4">
        <f t="shared" si="3"/>
        <v>0</v>
      </c>
      <c r="H9" s="4"/>
    </row>
    <row r="10" spans="1:8" ht="15.75">
      <c r="A10" s="3" t="s">
        <v>37</v>
      </c>
      <c r="B10" s="6" t="s">
        <v>11</v>
      </c>
      <c r="C10" s="4">
        <v>37942008.579999998</v>
      </c>
      <c r="D10" s="4">
        <v>26863211.370000001</v>
      </c>
      <c r="E10" s="4">
        <f t="shared" si="2"/>
        <v>70.800709755150237</v>
      </c>
      <c r="F10" s="4">
        <v>26744110.600000001</v>
      </c>
      <c r="G10" s="4">
        <f t="shared" si="3"/>
        <v>119100.76999999955</v>
      </c>
      <c r="H10" s="4">
        <f t="shared" si="1"/>
        <v>100.44533457022122</v>
      </c>
    </row>
    <row r="11" spans="1:8" ht="47.25">
      <c r="A11" s="2" t="s">
        <v>38</v>
      </c>
      <c r="B11" s="5" t="s">
        <v>12</v>
      </c>
      <c r="C11" s="4">
        <f>SUM(C12:C13)</f>
        <v>607055.9</v>
      </c>
      <c r="D11" s="4">
        <f t="shared" ref="D11" si="4">SUM(D12:D13)</f>
        <v>155786.9</v>
      </c>
      <c r="E11" s="4">
        <f t="shared" si="2"/>
        <v>25.662694325184876</v>
      </c>
      <c r="F11" s="4">
        <f t="shared" ref="F11" si="5">SUM(F12:F13)</f>
        <v>45231.55</v>
      </c>
      <c r="G11" s="4">
        <f t="shared" si="3"/>
        <v>110555.34999999999</v>
      </c>
      <c r="H11" s="4" t="s">
        <v>103</v>
      </c>
    </row>
    <row r="12" spans="1:8" ht="63">
      <c r="A12" s="3" t="s">
        <v>39</v>
      </c>
      <c r="B12" s="6" t="s">
        <v>13</v>
      </c>
      <c r="C12" s="4">
        <v>171223</v>
      </c>
      <c r="D12" s="4">
        <v>66029</v>
      </c>
      <c r="E12" s="4">
        <f t="shared" si="2"/>
        <v>38.563160323087438</v>
      </c>
      <c r="F12" s="4">
        <v>35000</v>
      </c>
      <c r="G12" s="4">
        <f t="shared" si="3"/>
        <v>31029</v>
      </c>
      <c r="H12" s="4">
        <f t="shared" si="1"/>
        <v>188.65428571428572</v>
      </c>
    </row>
    <row r="13" spans="1:8" ht="15.75">
      <c r="A13" s="3" t="s">
        <v>40</v>
      </c>
      <c r="B13" s="6" t="s">
        <v>14</v>
      </c>
      <c r="C13" s="4">
        <v>435832.9</v>
      </c>
      <c r="D13" s="4">
        <v>89757.9</v>
      </c>
      <c r="E13" s="4">
        <f t="shared" si="2"/>
        <v>20.594567321558326</v>
      </c>
      <c r="F13" s="4">
        <v>10231.549999999999</v>
      </c>
      <c r="G13" s="4">
        <f t="shared" si="3"/>
        <v>79526.349999999991</v>
      </c>
      <c r="H13" s="4" t="s">
        <v>104</v>
      </c>
    </row>
    <row r="14" spans="1:8" s="8" customFormat="1" ht="15.75">
      <c r="A14" s="2" t="s">
        <v>41</v>
      </c>
      <c r="B14" s="5" t="s">
        <v>15</v>
      </c>
      <c r="C14" s="4">
        <f>SUM(C15:C16)</f>
        <v>113823123.09</v>
      </c>
      <c r="D14" s="4">
        <f t="shared" ref="D14" si="6">SUM(D15:D16)</f>
        <v>48394762.100000001</v>
      </c>
      <c r="E14" s="4">
        <f t="shared" si="2"/>
        <v>42.517513828656973</v>
      </c>
      <c r="F14" s="4">
        <f t="shared" ref="F14" si="7">SUM(F15:F16)</f>
        <v>30419767.32</v>
      </c>
      <c r="G14" s="4">
        <f t="shared" si="3"/>
        <v>17974994.780000001</v>
      </c>
      <c r="H14" s="4">
        <f t="shared" si="1"/>
        <v>159.0898496721309</v>
      </c>
    </row>
    <row r="15" spans="1:8" ht="15.75">
      <c r="A15" s="3" t="s">
        <v>42</v>
      </c>
      <c r="B15" s="6" t="s">
        <v>16</v>
      </c>
      <c r="C15" s="4">
        <v>111474123.09</v>
      </c>
      <c r="D15" s="4">
        <v>48394762.100000001</v>
      </c>
      <c r="E15" s="4">
        <f t="shared" si="2"/>
        <v>43.413449470176943</v>
      </c>
      <c r="F15" s="4">
        <v>30306767.32</v>
      </c>
      <c r="G15" s="4">
        <f t="shared" si="3"/>
        <v>18087994.780000001</v>
      </c>
      <c r="H15" s="4">
        <f t="shared" si="1"/>
        <v>159.68302257055109</v>
      </c>
    </row>
    <row r="16" spans="1:8" ht="31.5">
      <c r="A16" s="3" t="s">
        <v>43</v>
      </c>
      <c r="B16" s="6" t="s">
        <v>17</v>
      </c>
      <c r="C16" s="4">
        <v>2349000</v>
      </c>
      <c r="D16" s="4">
        <v>0</v>
      </c>
      <c r="E16" s="4">
        <f t="shared" si="2"/>
        <v>0</v>
      </c>
      <c r="F16" s="4">
        <v>113000</v>
      </c>
      <c r="G16" s="4">
        <f t="shared" si="3"/>
        <v>-113000</v>
      </c>
      <c r="H16" s="4">
        <f t="shared" si="1"/>
        <v>0</v>
      </c>
    </row>
    <row r="17" spans="1:8" s="8" customFormat="1" ht="31.5">
      <c r="A17" s="2" t="s">
        <v>44</v>
      </c>
      <c r="B17" s="5" t="s">
        <v>18</v>
      </c>
      <c r="C17" s="4">
        <f>SUM(C18:C21)</f>
        <v>130587269.99000001</v>
      </c>
      <c r="D17" s="4">
        <f>SUM(D18:D21)</f>
        <v>78111530.170000002</v>
      </c>
      <c r="E17" s="4">
        <f t="shared" si="2"/>
        <v>59.815577870631301</v>
      </c>
      <c r="F17" s="4">
        <f>SUM(F18:F21)</f>
        <v>107404416.52</v>
      </c>
      <c r="G17" s="4">
        <f t="shared" si="3"/>
        <v>-29292886.349999994</v>
      </c>
      <c r="H17" s="4">
        <f t="shared" si="1"/>
        <v>72.726553246955817</v>
      </c>
    </row>
    <row r="18" spans="1:8" ht="15.75">
      <c r="A18" s="3" t="s">
        <v>45</v>
      </c>
      <c r="B18" s="6" t="s">
        <v>19</v>
      </c>
      <c r="C18" s="4">
        <v>5957751.7000000002</v>
      </c>
      <c r="D18" s="4">
        <v>2576350.71</v>
      </c>
      <c r="E18" s="4">
        <f t="shared" si="2"/>
        <v>43.24367378385373</v>
      </c>
      <c r="F18" s="4">
        <v>739882.03</v>
      </c>
      <c r="G18" s="4">
        <f t="shared" si="3"/>
        <v>1836468.68</v>
      </c>
      <c r="H18" s="4">
        <f t="shared" si="1"/>
        <v>348.21101277456353</v>
      </c>
    </row>
    <row r="19" spans="1:8" ht="15.75">
      <c r="A19" s="3" t="s">
        <v>46</v>
      </c>
      <c r="B19" s="6" t="s">
        <v>20</v>
      </c>
      <c r="C19" s="4">
        <v>53855008.490000002</v>
      </c>
      <c r="D19" s="4">
        <v>30043064.399999999</v>
      </c>
      <c r="E19" s="4">
        <f t="shared" si="2"/>
        <v>55.785088968240544</v>
      </c>
      <c r="F19" s="4">
        <v>17946172.399999999</v>
      </c>
      <c r="G19" s="4">
        <f t="shared" si="3"/>
        <v>12096892</v>
      </c>
      <c r="H19" s="4">
        <f t="shared" si="1"/>
        <v>167.4065295394131</v>
      </c>
    </row>
    <row r="20" spans="1:8" ht="15.75">
      <c r="A20" s="3" t="s">
        <v>47</v>
      </c>
      <c r="B20" s="6" t="s">
        <v>21</v>
      </c>
      <c r="C20" s="4">
        <v>70774509.799999997</v>
      </c>
      <c r="D20" s="4">
        <v>45492115.060000002</v>
      </c>
      <c r="E20" s="4">
        <f t="shared" si="2"/>
        <v>64.277541714601895</v>
      </c>
      <c r="F20" s="4">
        <v>18718362.09</v>
      </c>
      <c r="G20" s="4">
        <f t="shared" si="3"/>
        <v>26773752.970000003</v>
      </c>
      <c r="H20" s="4" t="s">
        <v>105</v>
      </c>
    </row>
    <row r="21" spans="1:8" ht="31.5">
      <c r="A21" s="3" t="s">
        <v>80</v>
      </c>
      <c r="B21" s="6" t="s">
        <v>81</v>
      </c>
      <c r="C21" s="4">
        <v>0</v>
      </c>
      <c r="D21" s="4">
        <v>0</v>
      </c>
      <c r="E21" s="4"/>
      <c r="F21" s="4">
        <v>70000000</v>
      </c>
      <c r="G21" s="4">
        <f t="shared" si="3"/>
        <v>-70000000</v>
      </c>
      <c r="H21" s="4">
        <f t="shared" si="1"/>
        <v>0</v>
      </c>
    </row>
    <row r="22" spans="1:8" s="8" customFormat="1" ht="15.75">
      <c r="A22" s="2" t="s">
        <v>48</v>
      </c>
      <c r="B22" s="5" t="s">
        <v>22</v>
      </c>
      <c r="C22" s="4">
        <f>SUM(C23)</f>
        <v>500000</v>
      </c>
      <c r="D22" s="4">
        <f>SUM(D23)</f>
        <v>69098.7</v>
      </c>
      <c r="E22" s="4">
        <f t="shared" si="2"/>
        <v>13.819739999999999</v>
      </c>
      <c r="F22" s="4">
        <f>SUM(F23)</f>
        <v>35093</v>
      </c>
      <c r="G22" s="4">
        <f t="shared" si="3"/>
        <v>34005.699999999997</v>
      </c>
      <c r="H22" s="4" t="s">
        <v>105</v>
      </c>
    </row>
    <row r="23" spans="1:8" ht="15.75">
      <c r="A23" s="3" t="s">
        <v>49</v>
      </c>
      <c r="B23" s="6" t="s">
        <v>23</v>
      </c>
      <c r="C23" s="4">
        <v>500000</v>
      </c>
      <c r="D23" s="4">
        <v>69098.7</v>
      </c>
      <c r="E23" s="4">
        <f t="shared" si="2"/>
        <v>13.819739999999999</v>
      </c>
      <c r="F23" s="4">
        <v>35093</v>
      </c>
      <c r="G23" s="4">
        <f t="shared" si="3"/>
        <v>34005.699999999997</v>
      </c>
      <c r="H23" s="4" t="s">
        <v>105</v>
      </c>
    </row>
    <row r="24" spans="1:8" s="8" customFormat="1" ht="15.75">
      <c r="A24" s="2" t="s">
        <v>50</v>
      </c>
      <c r="B24" s="5" t="s">
        <v>24</v>
      </c>
      <c r="C24" s="4">
        <f>SUM(C25:C27)</f>
        <v>39925853.739999995</v>
      </c>
      <c r="D24" s="4">
        <f t="shared" ref="D24" si="8">SUM(D25:D27)</f>
        <v>28606005.609999999</v>
      </c>
      <c r="E24" s="4">
        <f t="shared" si="2"/>
        <v>71.647824480559251</v>
      </c>
      <c r="F24" s="4">
        <f t="shared" ref="F24" si="9">SUM(F25:F27)</f>
        <v>25236371.379999999</v>
      </c>
      <c r="G24" s="4">
        <f t="shared" si="3"/>
        <v>3369634.2300000004</v>
      </c>
      <c r="H24" s="4">
        <f t="shared" si="1"/>
        <v>113.35229292381732</v>
      </c>
    </row>
    <row r="25" spans="1:8" ht="15.75">
      <c r="A25" s="3" t="s">
        <v>51</v>
      </c>
      <c r="B25" s="6" t="s">
        <v>25</v>
      </c>
      <c r="C25" s="4">
        <v>33232052.739999998</v>
      </c>
      <c r="D25" s="4">
        <v>23790320.600000001</v>
      </c>
      <c r="E25" s="4">
        <f t="shared" si="2"/>
        <v>71.588477504324047</v>
      </c>
      <c r="F25" s="4">
        <v>19173504.41</v>
      </c>
      <c r="G25" s="4">
        <f t="shared" si="3"/>
        <v>4616816.1900000013</v>
      </c>
      <c r="H25" s="4">
        <f t="shared" si="1"/>
        <v>124.07914636404229</v>
      </c>
    </row>
    <row r="26" spans="1:8" ht="15.75">
      <c r="A26" s="3" t="s">
        <v>52</v>
      </c>
      <c r="B26" s="6" t="s">
        <v>26</v>
      </c>
      <c r="C26" s="4">
        <v>786101</v>
      </c>
      <c r="D26" s="4">
        <v>589500</v>
      </c>
      <c r="E26" s="4">
        <f t="shared" si="2"/>
        <v>74.990363833654968</v>
      </c>
      <c r="F26" s="4">
        <v>436200</v>
      </c>
      <c r="G26" s="4">
        <f t="shared" si="3"/>
        <v>153300</v>
      </c>
      <c r="H26" s="4">
        <f t="shared" si="1"/>
        <v>135.14442916093535</v>
      </c>
    </row>
    <row r="27" spans="1:8" ht="31.5">
      <c r="A27" s="3" t="s">
        <v>53</v>
      </c>
      <c r="B27" s="6" t="s">
        <v>27</v>
      </c>
      <c r="C27" s="4">
        <v>5907700</v>
      </c>
      <c r="D27" s="4">
        <v>4226185.01</v>
      </c>
      <c r="E27" s="4">
        <f t="shared" si="2"/>
        <v>71.536892699358461</v>
      </c>
      <c r="F27" s="4">
        <v>5626666.9699999997</v>
      </c>
      <c r="G27" s="4">
        <f t="shared" si="3"/>
        <v>-1400481.96</v>
      </c>
      <c r="H27" s="4">
        <f t="shared" si="1"/>
        <v>75.109919114334929</v>
      </c>
    </row>
    <row r="28" spans="1:8" s="8" customFormat="1" ht="31.5">
      <c r="A28" s="2">
        <v>1100</v>
      </c>
      <c r="B28" s="5" t="s">
        <v>28</v>
      </c>
      <c r="C28" s="4">
        <f>SUM(C29)</f>
        <v>20215173.530000001</v>
      </c>
      <c r="D28" s="4">
        <f t="shared" ref="D28:F28" si="10">SUM(D29)</f>
        <v>8770886.7599999998</v>
      </c>
      <c r="E28" s="4">
        <f t="shared" si="2"/>
        <v>43.387640214830249</v>
      </c>
      <c r="F28" s="4">
        <f t="shared" si="10"/>
        <v>9675701.4600000009</v>
      </c>
      <c r="G28" s="4">
        <f t="shared" si="3"/>
        <v>-904814.70000000112</v>
      </c>
      <c r="H28" s="4">
        <f t="shared" si="1"/>
        <v>90.648588076631285</v>
      </c>
    </row>
    <row r="29" spans="1:8" ht="15.75">
      <c r="A29" s="3">
        <v>1101</v>
      </c>
      <c r="B29" s="6" t="s">
        <v>29</v>
      </c>
      <c r="C29" s="4">
        <v>20215173.530000001</v>
      </c>
      <c r="D29" s="4">
        <v>8770886.7599999998</v>
      </c>
      <c r="E29" s="4">
        <f t="shared" si="2"/>
        <v>43.387640214830249</v>
      </c>
      <c r="F29" s="4">
        <v>9675701.4600000009</v>
      </c>
      <c r="G29" s="4">
        <f t="shared" si="3"/>
        <v>-904814.70000000112</v>
      </c>
      <c r="H29" s="4">
        <f t="shared" si="1"/>
        <v>90.648588076631285</v>
      </c>
    </row>
    <row r="30" spans="1:8" s="8" customFormat="1" ht="15.75">
      <c r="A30" s="2"/>
      <c r="B30" s="5" t="s">
        <v>30</v>
      </c>
      <c r="C30" s="20">
        <f>C5+C11+C14+C17+C22+C24+C28</f>
        <v>344020317.93000007</v>
      </c>
      <c r="D30" s="20">
        <f t="shared" ref="D30" si="11">D5+D11+D14+D17+D22+D24+D28</f>
        <v>190971781.61000001</v>
      </c>
      <c r="E30" s="20">
        <f t="shared" si="2"/>
        <v>55.511774060059501</v>
      </c>
      <c r="F30" s="20">
        <f t="shared" ref="F30:G30" si="12">F5+F11+F14+F17+F22+F24+F28</f>
        <v>201359391.83000001</v>
      </c>
      <c r="G30" s="20">
        <f t="shared" si="12"/>
        <v>-10387610.219999995</v>
      </c>
      <c r="H30" s="20">
        <f t="shared" si="1"/>
        <v>94.841258644260378</v>
      </c>
    </row>
    <row r="31" spans="1:8">
      <c r="G31" s="7"/>
    </row>
  </sheetData>
  <mergeCells count="8">
    <mergeCell ref="G3:H3"/>
    <mergeCell ref="A1:H1"/>
    <mergeCell ref="A3:A4"/>
    <mergeCell ref="B3:B4"/>
    <mergeCell ref="C3:C4"/>
    <mergeCell ref="D3:D4"/>
    <mergeCell ref="E3:E4"/>
    <mergeCell ref="F3:F4"/>
  </mergeCells>
  <pageMargins left="0.42" right="0.43" top="0.74803149606299213" bottom="0.49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topLeftCell="A24" workbookViewId="0">
      <selection activeCell="G44" sqref="G44"/>
    </sheetView>
  </sheetViews>
  <sheetFormatPr defaultRowHeight="15"/>
  <cols>
    <col min="1" max="1" width="71.42578125" customWidth="1"/>
    <col min="2" max="2" width="18.28515625" customWidth="1"/>
    <col min="3" max="3" width="15.28515625" customWidth="1"/>
    <col min="5" max="5" width="15.7109375" customWidth="1"/>
    <col min="6" max="6" width="17" customWidth="1"/>
    <col min="7" max="7" width="10.42578125" customWidth="1"/>
  </cols>
  <sheetData>
    <row r="1" spans="1:7" ht="46.5" customHeight="1">
      <c r="A1" s="25" t="s">
        <v>87</v>
      </c>
      <c r="B1" s="25"/>
      <c r="C1" s="25"/>
      <c r="D1" s="25"/>
      <c r="E1" s="25"/>
      <c r="F1" s="25"/>
      <c r="G1" s="25"/>
    </row>
    <row r="2" spans="1:7">
      <c r="A2" s="9"/>
      <c r="B2" s="26"/>
      <c r="C2" s="26"/>
      <c r="D2" s="10"/>
      <c r="E2" s="10"/>
      <c r="F2" s="10"/>
      <c r="G2" s="10"/>
    </row>
    <row r="3" spans="1:7" ht="15.75" customHeight="1">
      <c r="A3" s="27" t="s">
        <v>1</v>
      </c>
      <c r="B3" s="28" t="s">
        <v>88</v>
      </c>
      <c r="C3" s="23" t="s">
        <v>84</v>
      </c>
      <c r="D3" s="28" t="s">
        <v>2</v>
      </c>
      <c r="E3" s="23" t="s">
        <v>83</v>
      </c>
      <c r="F3" s="28" t="s">
        <v>54</v>
      </c>
      <c r="G3" s="28"/>
    </row>
    <row r="4" spans="1:7" ht="45" customHeight="1">
      <c r="A4" s="27"/>
      <c r="B4" s="28"/>
      <c r="C4" s="23"/>
      <c r="D4" s="28"/>
      <c r="E4" s="23"/>
      <c r="F4" s="11" t="s">
        <v>4</v>
      </c>
      <c r="G4" s="11" t="s">
        <v>5</v>
      </c>
    </row>
    <row r="5" spans="1:7" ht="31.5">
      <c r="A5" s="21" t="s">
        <v>91</v>
      </c>
      <c r="B5" s="13">
        <f>SUM(B6:B7)</f>
        <v>39925853.740000002</v>
      </c>
      <c r="C5" s="13">
        <f>SUM(C6:C7)</f>
        <v>28606005.609999999</v>
      </c>
      <c r="D5" s="13">
        <f>C5/B5%</f>
        <v>71.647824480559237</v>
      </c>
      <c r="E5" s="13">
        <f>SUM(E6:E7)</f>
        <v>25236371.379999999</v>
      </c>
      <c r="F5" s="14">
        <f>C5-E5</f>
        <v>3369634.2300000004</v>
      </c>
      <c r="G5" s="14">
        <f>C5/E5%</f>
        <v>113.35229292381732</v>
      </c>
    </row>
    <row r="6" spans="1:7" ht="31.5">
      <c r="A6" s="11" t="s">
        <v>55</v>
      </c>
      <c r="B6" s="13">
        <v>39139752.740000002</v>
      </c>
      <c r="C6" s="14">
        <v>28016505.609999999</v>
      </c>
      <c r="D6" s="13">
        <f t="shared" ref="D6:D44" si="0">C6/B6%</f>
        <v>71.580691365399758</v>
      </c>
      <c r="E6" s="14">
        <v>24800171.379999999</v>
      </c>
      <c r="F6" s="14">
        <f t="shared" ref="F6:F44" si="1">C6-E6</f>
        <v>3216334.2300000004</v>
      </c>
      <c r="G6" s="14">
        <f t="shared" ref="G6:G44" si="2">C6/E6%</f>
        <v>112.96900001503134</v>
      </c>
    </row>
    <row r="7" spans="1:7" ht="15.75" customHeight="1">
      <c r="A7" s="11" t="s">
        <v>56</v>
      </c>
      <c r="B7" s="13">
        <v>786101</v>
      </c>
      <c r="C7" s="14">
        <v>589500</v>
      </c>
      <c r="D7" s="13">
        <f t="shared" si="0"/>
        <v>74.990363833654968</v>
      </c>
      <c r="E7" s="14">
        <v>436200</v>
      </c>
      <c r="F7" s="14">
        <f t="shared" si="1"/>
        <v>153300</v>
      </c>
      <c r="G7" s="14">
        <f t="shared" si="2"/>
        <v>135.14442916093535</v>
      </c>
    </row>
    <row r="8" spans="1:7" ht="15.75" customHeight="1">
      <c r="A8" s="21" t="s">
        <v>92</v>
      </c>
      <c r="B8" s="13">
        <f>B9+B10+B11</f>
        <v>36859368.600000001</v>
      </c>
      <c r="C8" s="13">
        <f t="shared" ref="C8" si="3">C9+C10+C11</f>
        <v>26960308.489999998</v>
      </c>
      <c r="D8" s="13">
        <f t="shared" si="0"/>
        <v>73.143706780696178</v>
      </c>
      <c r="E8" s="13">
        <f t="shared" ref="E8" si="4">E9+E10+E11</f>
        <v>17671853.84</v>
      </c>
      <c r="F8" s="14">
        <f t="shared" si="1"/>
        <v>9288454.6499999985</v>
      </c>
      <c r="G8" s="14">
        <f t="shared" si="2"/>
        <v>152.56072585308345</v>
      </c>
    </row>
    <row r="9" spans="1:7" ht="15.75">
      <c r="A9" s="11" t="s">
        <v>57</v>
      </c>
      <c r="B9" s="13">
        <v>1377818</v>
      </c>
      <c r="C9" s="14">
        <v>1033363.5</v>
      </c>
      <c r="D9" s="13">
        <f t="shared" si="0"/>
        <v>75</v>
      </c>
      <c r="E9" s="14">
        <v>499962.88</v>
      </c>
      <c r="F9" s="14">
        <f t="shared" si="1"/>
        <v>533400.62</v>
      </c>
      <c r="G9" s="14" t="s">
        <v>105</v>
      </c>
    </row>
    <row r="10" spans="1:7" ht="31.5" customHeight="1">
      <c r="A10" s="11" t="s">
        <v>58</v>
      </c>
      <c r="B10" s="13">
        <v>35455000</v>
      </c>
      <c r="C10" s="14">
        <v>25926944.989999998</v>
      </c>
      <c r="D10" s="13">
        <f t="shared" si="0"/>
        <v>73.126343223804824</v>
      </c>
      <c r="E10" s="14">
        <v>17153103</v>
      </c>
      <c r="F10" s="14">
        <f t="shared" si="1"/>
        <v>8773841.9899999984</v>
      </c>
      <c r="G10" s="14">
        <f t="shared" si="2"/>
        <v>151.15017376156371</v>
      </c>
    </row>
    <row r="11" spans="1:7" ht="47.25">
      <c r="A11" s="11" t="s">
        <v>59</v>
      </c>
      <c r="B11" s="13">
        <v>26550.6</v>
      </c>
      <c r="C11" s="14">
        <v>0</v>
      </c>
      <c r="D11" s="13">
        <f t="shared" si="0"/>
        <v>0</v>
      </c>
      <c r="E11" s="14">
        <v>18787.96</v>
      </c>
      <c r="F11" s="14">
        <f t="shared" si="1"/>
        <v>-18787.96</v>
      </c>
      <c r="G11" s="14">
        <f t="shared" si="2"/>
        <v>0</v>
      </c>
    </row>
    <row r="12" spans="1:7" ht="31.5">
      <c r="A12" s="21" t="s">
        <v>93</v>
      </c>
      <c r="B12" s="13">
        <f>B13</f>
        <v>34767167.619999997</v>
      </c>
      <c r="C12" s="13">
        <f t="shared" ref="C12:E12" si="5">C13</f>
        <v>24992227.559999999</v>
      </c>
      <c r="D12" s="13">
        <f t="shared" si="0"/>
        <v>71.884566016885103</v>
      </c>
      <c r="E12" s="13">
        <f t="shared" si="5"/>
        <v>24769138.649999999</v>
      </c>
      <c r="F12" s="14">
        <f t="shared" si="1"/>
        <v>223088.91000000015</v>
      </c>
      <c r="G12" s="14">
        <f t="shared" si="2"/>
        <v>100.90067286211423</v>
      </c>
    </row>
    <row r="13" spans="1:7" ht="47.25">
      <c r="A13" s="11" t="s">
        <v>60</v>
      </c>
      <c r="B13" s="13">
        <v>34767167.619999997</v>
      </c>
      <c r="C13" s="14">
        <v>24992227.559999999</v>
      </c>
      <c r="D13" s="13">
        <f t="shared" si="0"/>
        <v>71.884566016885103</v>
      </c>
      <c r="E13" s="14">
        <v>24769138.649999999</v>
      </c>
      <c r="F13" s="14">
        <f t="shared" si="1"/>
        <v>223088.91000000015</v>
      </c>
      <c r="G13" s="14">
        <f t="shared" si="2"/>
        <v>100.90067286211423</v>
      </c>
    </row>
    <row r="14" spans="1:7" ht="15.75" customHeight="1">
      <c r="A14" s="21" t="s">
        <v>94</v>
      </c>
      <c r="B14" s="13">
        <f>B15</f>
        <v>435832.9</v>
      </c>
      <c r="C14" s="13">
        <f t="shared" ref="C14:E14" si="6">C15</f>
        <v>89757.9</v>
      </c>
      <c r="D14" s="13">
        <f t="shared" si="0"/>
        <v>20.594567321558326</v>
      </c>
      <c r="E14" s="13">
        <f t="shared" si="6"/>
        <v>10231.549999999999</v>
      </c>
      <c r="F14" s="14">
        <f t="shared" si="1"/>
        <v>79526.349999999991</v>
      </c>
      <c r="G14" s="14" t="s">
        <v>104</v>
      </c>
    </row>
    <row r="15" spans="1:7" ht="63">
      <c r="A15" s="11" t="s">
        <v>61</v>
      </c>
      <c r="B15" s="13">
        <v>435832.9</v>
      </c>
      <c r="C15" s="14">
        <v>89757.9</v>
      </c>
      <c r="D15" s="13">
        <f t="shared" si="0"/>
        <v>20.594567321558326</v>
      </c>
      <c r="E15" s="14">
        <v>10231.549999999999</v>
      </c>
      <c r="F15" s="14">
        <f t="shared" si="1"/>
        <v>79526.349999999991</v>
      </c>
      <c r="G15" s="14" t="s">
        <v>104</v>
      </c>
    </row>
    <row r="16" spans="1:7" ht="47.25">
      <c r="A16" s="21" t="s">
        <v>95</v>
      </c>
      <c r="B16" s="13">
        <f>B17+B18+B19</f>
        <v>13996408.890000001</v>
      </c>
      <c r="C16" s="13">
        <f>C17+C18</f>
        <v>1883488.91</v>
      </c>
      <c r="D16" s="13">
        <f t="shared" si="0"/>
        <v>13.456944026161555</v>
      </c>
      <c r="E16" s="13">
        <f>E17+E18</f>
        <v>0</v>
      </c>
      <c r="F16" s="14">
        <f t="shared" si="1"/>
        <v>1883488.91</v>
      </c>
      <c r="G16" s="14"/>
    </row>
    <row r="17" spans="1:7" ht="31.5" customHeight="1">
      <c r="A17" s="11" t="s">
        <v>62</v>
      </c>
      <c r="B17" s="13">
        <v>474000</v>
      </c>
      <c r="C17" s="14">
        <v>0</v>
      </c>
      <c r="D17" s="13">
        <f t="shared" si="0"/>
        <v>0</v>
      </c>
      <c r="E17" s="14">
        <v>0</v>
      </c>
      <c r="F17" s="14">
        <f t="shared" si="1"/>
        <v>0</v>
      </c>
      <c r="G17" s="14"/>
    </row>
    <row r="18" spans="1:7" ht="31.5" customHeight="1">
      <c r="A18" s="19" t="s">
        <v>82</v>
      </c>
      <c r="B18" s="13">
        <v>13315908.890000001</v>
      </c>
      <c r="C18" s="14">
        <v>1883488.91</v>
      </c>
      <c r="D18" s="13">
        <f t="shared" si="0"/>
        <v>14.14465152592374</v>
      </c>
      <c r="E18" s="14">
        <v>0</v>
      </c>
      <c r="F18" s="14">
        <f t="shared" si="1"/>
        <v>1883488.91</v>
      </c>
      <c r="G18" s="14"/>
    </row>
    <row r="19" spans="1:7" ht="31.5" customHeight="1">
      <c r="A19" s="22" t="s">
        <v>89</v>
      </c>
      <c r="B19" s="13">
        <v>206500</v>
      </c>
      <c r="C19" s="14">
        <v>0</v>
      </c>
      <c r="D19" s="13">
        <f t="shared" ref="D19" si="7">C19/B19%</f>
        <v>0</v>
      </c>
      <c r="E19" s="14">
        <v>0</v>
      </c>
      <c r="F19" s="14">
        <f t="shared" ref="F19" si="8">C19-E19</f>
        <v>0</v>
      </c>
      <c r="G19" s="14"/>
    </row>
    <row r="20" spans="1:7" ht="31.5">
      <c r="A20" s="21" t="s">
        <v>96</v>
      </c>
      <c r="B20" s="13">
        <f>SUM(B21:B22)</f>
        <v>111472588.96000001</v>
      </c>
      <c r="C20" s="13">
        <f t="shared" ref="C20" si="9">SUM(C21:C22)</f>
        <v>48393227.969999999</v>
      </c>
      <c r="D20" s="13">
        <f t="shared" si="0"/>
        <v>43.412670703615809</v>
      </c>
      <c r="E20" s="13">
        <f t="shared" ref="E20" si="10">SUM(E21:E22)</f>
        <v>30260417.32</v>
      </c>
      <c r="F20" s="14">
        <f t="shared" si="1"/>
        <v>18132810.649999999</v>
      </c>
      <c r="G20" s="14">
        <f t="shared" si="2"/>
        <v>159.92253992483933</v>
      </c>
    </row>
    <row r="21" spans="1:7" ht="15.75">
      <c r="A21" s="11" t="s">
        <v>63</v>
      </c>
      <c r="B21" s="13">
        <v>76489580.260000005</v>
      </c>
      <c r="C21" s="14">
        <v>22138634.829999998</v>
      </c>
      <c r="D21" s="13">
        <f t="shared" si="0"/>
        <v>28.943334183227737</v>
      </c>
      <c r="E21" s="14">
        <v>7278415.46</v>
      </c>
      <c r="F21" s="14">
        <f t="shared" si="1"/>
        <v>14860219.369999997</v>
      </c>
      <c r="G21" s="14" t="s">
        <v>103</v>
      </c>
    </row>
    <row r="22" spans="1:7" ht="31.5">
      <c r="A22" s="11" t="s">
        <v>64</v>
      </c>
      <c r="B22" s="13">
        <v>34983008.700000003</v>
      </c>
      <c r="C22" s="14">
        <v>26254593.140000001</v>
      </c>
      <c r="D22" s="13">
        <f t="shared" si="0"/>
        <v>75.049557244057155</v>
      </c>
      <c r="E22" s="14">
        <v>22982001.859999999</v>
      </c>
      <c r="F22" s="14">
        <f>C22-E22</f>
        <v>3272591.2800000012</v>
      </c>
      <c r="G22" s="14">
        <f t="shared" si="2"/>
        <v>114.23980077947833</v>
      </c>
    </row>
    <row r="23" spans="1:7" ht="31.5">
      <c r="A23" s="21" t="s">
        <v>97</v>
      </c>
      <c r="B23" s="13">
        <f>B24</f>
        <v>1600000</v>
      </c>
      <c r="C23" s="13">
        <f t="shared" ref="C23:E23" si="11">C24</f>
        <v>0</v>
      </c>
      <c r="D23" s="13"/>
      <c r="E23" s="13">
        <f t="shared" si="11"/>
        <v>0</v>
      </c>
      <c r="F23" s="14">
        <f t="shared" si="1"/>
        <v>0</v>
      </c>
      <c r="G23" s="14"/>
    </row>
    <row r="24" spans="1:7" ht="31.5">
      <c r="A24" s="11" t="s">
        <v>65</v>
      </c>
      <c r="B24" s="13">
        <v>1600000</v>
      </c>
      <c r="C24" s="14">
        <v>0</v>
      </c>
      <c r="D24" s="13"/>
      <c r="E24" s="14">
        <v>0</v>
      </c>
      <c r="F24" s="14">
        <f t="shared" si="1"/>
        <v>0</v>
      </c>
      <c r="G24" s="14"/>
    </row>
    <row r="25" spans="1:7" ht="31.5">
      <c r="A25" s="21" t="s">
        <v>98</v>
      </c>
      <c r="B25" s="13">
        <f>SUM(B26:B30)</f>
        <v>45007694.229999997</v>
      </c>
      <c r="C25" s="13">
        <f>SUM(C26:C30)</f>
        <v>20801001.720000003</v>
      </c>
      <c r="D25" s="13">
        <f t="shared" si="0"/>
        <v>46.216546028112319</v>
      </c>
      <c r="E25" s="13">
        <f>SUM(E26:E30)</f>
        <v>11254427.609999999</v>
      </c>
      <c r="F25" s="14">
        <f t="shared" si="1"/>
        <v>9546574.1100000031</v>
      </c>
      <c r="G25" s="14">
        <f t="shared" si="2"/>
        <v>184.8250523333368</v>
      </c>
    </row>
    <row r="26" spans="1:7" ht="15.75" customHeight="1">
      <c r="A26" s="11" t="s">
        <v>66</v>
      </c>
      <c r="B26" s="13">
        <v>12601362.41</v>
      </c>
      <c r="C26" s="14">
        <v>8180200.9400000004</v>
      </c>
      <c r="D26" s="13">
        <f t="shared" si="0"/>
        <v>64.915210545079475</v>
      </c>
      <c r="E26" s="14">
        <v>6841789.5099999998</v>
      </c>
      <c r="F26" s="14">
        <f t="shared" si="1"/>
        <v>1338411.4300000006</v>
      </c>
      <c r="G26" s="14">
        <f t="shared" si="2"/>
        <v>119.56230059465832</v>
      </c>
    </row>
    <row r="27" spans="1:7" ht="31.5">
      <c r="A27" s="11" t="s">
        <v>67</v>
      </c>
      <c r="B27" s="13">
        <v>4389499.0999999996</v>
      </c>
      <c r="C27" s="14">
        <v>286844.34000000003</v>
      </c>
      <c r="D27" s="13">
        <f t="shared" si="0"/>
        <v>6.5347852560215829</v>
      </c>
      <c r="E27" s="14">
        <v>627108.17000000004</v>
      </c>
      <c r="F27" s="14">
        <f t="shared" si="1"/>
        <v>-340263.83</v>
      </c>
      <c r="G27" s="14">
        <f t="shared" si="2"/>
        <v>45.740807363425034</v>
      </c>
    </row>
    <row r="28" spans="1:7" ht="15.75" customHeight="1">
      <c r="A28" s="11" t="s">
        <v>68</v>
      </c>
      <c r="B28" s="13">
        <v>25516832.719999999</v>
      </c>
      <c r="C28" s="14">
        <v>11703557.6</v>
      </c>
      <c r="D28" s="13">
        <f t="shared" si="0"/>
        <v>45.866027842972827</v>
      </c>
      <c r="E28" s="14">
        <v>2768442.3</v>
      </c>
      <c r="F28" s="14">
        <f t="shared" si="1"/>
        <v>8935115.3000000007</v>
      </c>
      <c r="G28" s="14" t="s">
        <v>106</v>
      </c>
    </row>
    <row r="29" spans="1:7" ht="15.75" customHeight="1">
      <c r="A29" s="11" t="s">
        <v>69</v>
      </c>
      <c r="B29" s="13">
        <v>0</v>
      </c>
      <c r="C29" s="14">
        <v>0</v>
      </c>
      <c r="D29" s="13">
        <v>0</v>
      </c>
      <c r="E29" s="14">
        <v>519798.51</v>
      </c>
      <c r="F29" s="14">
        <f t="shared" si="1"/>
        <v>-519798.51</v>
      </c>
      <c r="G29" s="14">
        <f t="shared" si="2"/>
        <v>0</v>
      </c>
    </row>
    <row r="30" spans="1:7" ht="15.75" customHeight="1">
      <c r="A30" s="11" t="s">
        <v>70</v>
      </c>
      <c r="B30" s="13">
        <v>2500000</v>
      </c>
      <c r="C30" s="14">
        <v>630398.84</v>
      </c>
      <c r="D30" s="13">
        <f t="shared" si="0"/>
        <v>25.215953599999999</v>
      </c>
      <c r="E30" s="14">
        <v>497289.12</v>
      </c>
      <c r="F30" s="14">
        <f t="shared" si="1"/>
        <v>133109.71999999997</v>
      </c>
      <c r="G30" s="14">
        <f t="shared" si="2"/>
        <v>126.76706862197186</v>
      </c>
    </row>
    <row r="31" spans="1:7" ht="31.5">
      <c r="A31" s="21" t="s">
        <v>99</v>
      </c>
      <c r="B31" s="13">
        <f>SUM(B32:B35)</f>
        <v>20715173.530000001</v>
      </c>
      <c r="C31" s="13">
        <f>SUM(C32:C35)</f>
        <v>8839985.4600000009</v>
      </c>
      <c r="D31" s="13">
        <f t="shared" si="0"/>
        <v>42.673962866870568</v>
      </c>
      <c r="E31" s="13">
        <f>SUM(E32:E35)</f>
        <v>9710794.459999999</v>
      </c>
      <c r="F31" s="14">
        <f t="shared" si="1"/>
        <v>-870808.99999999814</v>
      </c>
      <c r="G31" s="14">
        <f t="shared" si="2"/>
        <v>91.03256686580103</v>
      </c>
    </row>
    <row r="32" spans="1:7" ht="31.5">
      <c r="A32" s="11" t="s">
        <v>71</v>
      </c>
      <c r="B32" s="13">
        <v>904420.56</v>
      </c>
      <c r="C32" s="14">
        <v>437297.41</v>
      </c>
      <c r="D32" s="13">
        <f t="shared" si="0"/>
        <v>48.351113336034722</v>
      </c>
      <c r="E32" s="14">
        <v>35093</v>
      </c>
      <c r="F32" s="14">
        <f t="shared" si="1"/>
        <v>402204.41</v>
      </c>
      <c r="G32" s="14" t="s">
        <v>107</v>
      </c>
    </row>
    <row r="33" spans="1:7" ht="31.5">
      <c r="A33" s="11" t="s">
        <v>72</v>
      </c>
      <c r="B33" s="13">
        <v>9658742.4000000004</v>
      </c>
      <c r="C33" s="14">
        <v>2016288.52</v>
      </c>
      <c r="D33" s="13">
        <f t="shared" si="0"/>
        <v>20.875269641728927</v>
      </c>
      <c r="E33" s="14">
        <v>2553988.69</v>
      </c>
      <c r="F33" s="14">
        <f t="shared" si="1"/>
        <v>-537700.16999999993</v>
      </c>
      <c r="G33" s="14">
        <f t="shared" si="2"/>
        <v>78.946650307993352</v>
      </c>
    </row>
    <row r="34" spans="1:7" ht="47.25">
      <c r="A34" s="11" t="s">
        <v>73</v>
      </c>
      <c r="B34" s="13">
        <v>9552010.5700000003</v>
      </c>
      <c r="C34" s="14">
        <v>5968229.7800000003</v>
      </c>
      <c r="D34" s="13">
        <f t="shared" si="0"/>
        <v>62.481398405738993</v>
      </c>
      <c r="E34" s="14">
        <v>7121712.7699999996</v>
      </c>
      <c r="F34" s="14">
        <f t="shared" si="1"/>
        <v>-1153482.9899999993</v>
      </c>
      <c r="G34" s="14">
        <f t="shared" si="2"/>
        <v>83.803292448706841</v>
      </c>
    </row>
    <row r="35" spans="1:7" ht="31.5">
      <c r="A35" s="22" t="s">
        <v>90</v>
      </c>
      <c r="B35" s="13">
        <v>600000</v>
      </c>
      <c r="C35" s="14">
        <v>418169.75</v>
      </c>
      <c r="D35" s="13">
        <f t="shared" ref="D35" si="12">C35/B35%</f>
        <v>69.694958333333332</v>
      </c>
      <c r="E35" s="14">
        <v>0</v>
      </c>
      <c r="F35" s="14">
        <f t="shared" ref="F35" si="13">C35-E35</f>
        <v>418169.75</v>
      </c>
      <c r="G35" s="14"/>
    </row>
    <row r="36" spans="1:7" ht="31.5">
      <c r="A36" s="21" t="s">
        <v>100</v>
      </c>
      <c r="B36" s="13">
        <f>SUM(B37:B38)</f>
        <v>4592594.7300000004</v>
      </c>
      <c r="C36" s="13">
        <f t="shared" ref="C36" si="14">SUM(C37:C38)</f>
        <v>1411584.04</v>
      </c>
      <c r="D36" s="13">
        <f t="shared" si="0"/>
        <v>30.736089792098852</v>
      </c>
      <c r="E36" s="13">
        <f t="shared" ref="E36" si="15">SUM(E37:E38)</f>
        <v>739882.03</v>
      </c>
      <c r="F36" s="14">
        <f t="shared" si="1"/>
        <v>671702.01</v>
      </c>
      <c r="G36" s="14" t="s">
        <v>105</v>
      </c>
    </row>
    <row r="37" spans="1:7" ht="15.75" customHeight="1">
      <c r="A37" s="11" t="s">
        <v>74</v>
      </c>
      <c r="B37" s="13">
        <v>99443.03</v>
      </c>
      <c r="C37" s="14">
        <v>0</v>
      </c>
      <c r="D37" s="13">
        <f t="shared" si="0"/>
        <v>0</v>
      </c>
      <c r="E37" s="14">
        <v>0</v>
      </c>
      <c r="F37" s="14">
        <f t="shared" si="1"/>
        <v>0</v>
      </c>
      <c r="G37" s="14"/>
    </row>
    <row r="38" spans="1:7" ht="15.75" customHeight="1">
      <c r="A38" s="11" t="s">
        <v>75</v>
      </c>
      <c r="B38" s="13">
        <v>4493151.7</v>
      </c>
      <c r="C38" s="14">
        <v>1411584.04</v>
      </c>
      <c r="D38" s="13">
        <f t="shared" si="0"/>
        <v>31.41634501234401</v>
      </c>
      <c r="E38" s="14">
        <v>739882.03</v>
      </c>
      <c r="F38" s="14">
        <f t="shared" si="1"/>
        <v>671702.01</v>
      </c>
      <c r="G38" s="14" t="s">
        <v>105</v>
      </c>
    </row>
    <row r="39" spans="1:7" ht="47.25">
      <c r="A39" s="21" t="s">
        <v>101</v>
      </c>
      <c r="B39" s="13">
        <f>SUM(B40)</f>
        <v>161223</v>
      </c>
      <c r="C39" s="13">
        <f>SUM(C40)</f>
        <v>56029</v>
      </c>
      <c r="D39" s="13">
        <f t="shared" si="0"/>
        <v>34.752485687525976</v>
      </c>
      <c r="E39" s="13">
        <f>SUM(E40)</f>
        <v>5000</v>
      </c>
      <c r="F39" s="14">
        <f t="shared" si="1"/>
        <v>51029</v>
      </c>
      <c r="G39" s="14" t="s">
        <v>108</v>
      </c>
    </row>
    <row r="40" spans="1:7" ht="31.5">
      <c r="A40" s="11" t="s">
        <v>76</v>
      </c>
      <c r="B40" s="13">
        <v>161223</v>
      </c>
      <c r="C40" s="14">
        <v>56029</v>
      </c>
      <c r="D40" s="13">
        <f t="shared" si="0"/>
        <v>34.752485687525976</v>
      </c>
      <c r="E40" s="14">
        <v>5000</v>
      </c>
      <c r="F40" s="14">
        <f t="shared" si="1"/>
        <v>51029</v>
      </c>
      <c r="G40" s="14" t="s">
        <v>108</v>
      </c>
    </row>
    <row r="41" spans="1:7" ht="31.5">
      <c r="A41" s="21" t="s">
        <v>102</v>
      </c>
      <c r="B41" s="13">
        <f>B42+B43</f>
        <v>25417815.57</v>
      </c>
      <c r="C41" s="13">
        <f t="shared" ref="C41" si="16">C42+C43</f>
        <v>24691113.34</v>
      </c>
      <c r="D41" s="13">
        <f t="shared" si="0"/>
        <v>97.140972921143913</v>
      </c>
      <c r="E41" s="13">
        <f t="shared" ref="E41" si="17">E42+E43</f>
        <v>77203934.480000004</v>
      </c>
      <c r="F41" s="14">
        <f t="shared" si="1"/>
        <v>-52512821.140000001</v>
      </c>
      <c r="G41" s="14">
        <f t="shared" si="2"/>
        <v>31.981677496496417</v>
      </c>
    </row>
    <row r="42" spans="1:7" ht="15.75" customHeight="1">
      <c r="A42" s="17" t="s">
        <v>78</v>
      </c>
      <c r="B42" s="13">
        <v>22846695.09</v>
      </c>
      <c r="C42" s="14">
        <v>22803235.969999999</v>
      </c>
      <c r="D42" s="13">
        <f t="shared" si="0"/>
        <v>99.809779402102563</v>
      </c>
      <c r="E42" s="14">
        <v>76174734.480000004</v>
      </c>
      <c r="F42" s="14">
        <f t="shared" si="1"/>
        <v>-53371498.510000005</v>
      </c>
      <c r="G42" s="14">
        <f t="shared" si="2"/>
        <v>29.935432168768614</v>
      </c>
    </row>
    <row r="43" spans="1:7" ht="33.75" customHeight="1">
      <c r="A43" s="18" t="s">
        <v>79</v>
      </c>
      <c r="B43" s="13">
        <v>2571120.48</v>
      </c>
      <c r="C43" s="14">
        <v>1887877.37</v>
      </c>
      <c r="D43" s="13">
        <f t="shared" si="0"/>
        <v>73.426250721630907</v>
      </c>
      <c r="E43" s="14">
        <v>1029200</v>
      </c>
      <c r="F43" s="14">
        <f t="shared" si="1"/>
        <v>858677.37000000011</v>
      </c>
      <c r="G43" s="14">
        <f t="shared" si="2"/>
        <v>183.43153614457833</v>
      </c>
    </row>
    <row r="44" spans="1:7" ht="15.75" customHeight="1">
      <c r="A44" s="12" t="s">
        <v>77</v>
      </c>
      <c r="B44" s="14">
        <f>B5+B8+B12+B14+B16+B20+B23+B25+B31+B36+B39+B41</f>
        <v>334951721.77000004</v>
      </c>
      <c r="C44" s="14">
        <f>C5+C8+C12+C14+C16+C20+C23+C25+C31+C36+C39+C41</f>
        <v>186724730</v>
      </c>
      <c r="D44" s="13">
        <f t="shared" si="0"/>
        <v>55.746759268255836</v>
      </c>
      <c r="E44" s="14">
        <f>E5+E8+E12+E14+E16+E20+E23+E25+E31+E36+E39+E41</f>
        <v>196862051.31999999</v>
      </c>
      <c r="F44" s="14">
        <f t="shared" si="1"/>
        <v>-10137321.319999993</v>
      </c>
      <c r="G44" s="14">
        <f t="shared" si="2"/>
        <v>94.850545723755701</v>
      </c>
    </row>
    <row r="45" spans="1:7">
      <c r="B45" s="15"/>
      <c r="C45" s="16"/>
    </row>
  </sheetData>
  <mergeCells count="8">
    <mergeCell ref="A1:G1"/>
    <mergeCell ref="B2:C2"/>
    <mergeCell ref="A3:A4"/>
    <mergeCell ref="B3:B4"/>
    <mergeCell ref="C3:C4"/>
    <mergeCell ref="D3:D4"/>
    <mergeCell ref="E3:E4"/>
    <mergeCell ref="F3:G3"/>
  </mergeCells>
  <pageMargins left="0.41" right="0.3" top="0.74803149606299213" bottom="0.39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аналит.раздел(подраздел)</vt:lpstr>
      <vt:lpstr>аналит.программы(подпрогр)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2019-10-14T11:54:06Z</cp:lastPrinted>
  <dcterms:created xsi:type="dcterms:W3CDTF">2019-10-14T11:06:12Z</dcterms:created>
  <dcterms:modified xsi:type="dcterms:W3CDTF">2021-10-20T06:20:33Z</dcterms:modified>
</cp:coreProperties>
</file>