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3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<sst xmlns="http://schemas.openxmlformats.org/spreadsheetml/2006/main" count="98" uniqueCount="81">
  <si>
    <t>Наименование</t>
  </si>
  <si>
    <t>Отклонение</t>
  </si>
  <si>
    <t xml:space="preserve">сумма, руб.     </t>
  </si>
  <si>
    <t>%/ раз</t>
  </si>
  <si>
    <t>ВСЕГО РАСХОДОВ</t>
  </si>
  <si>
    <t xml:space="preserve">    Муниципальная программа "Развитие образования Фурмановского муниципального района"</t>
  </si>
  <si>
    <t xml:space="preserve">      Подпрограмма "Дошкольное образование"</t>
  </si>
  <si>
    <t xml:space="preserve">      Подпрограмма "Общее образование"</t>
  </si>
  <si>
    <t xml:space="preserve">      Подпрограмма "Дополнительное образование"</t>
  </si>
  <si>
    <t xml:space="preserve">      Подпрограмма "Предоставление мер социальной поддержки"</t>
  </si>
  <si>
    <t xml:space="preserve">      Подпрограмма "Реализация муниципальным учреждением отделом образования полномочий органов местного самоуправления в сфере образования"</t>
  </si>
  <si>
    <t xml:space="preserve">      Подпрограмма "Организация отдыха и занятости детей в каникулярное время"</t>
  </si>
  <si>
    <t xml:space="preserve">      Подпрограмма "Создание безопасных условий обучения"</t>
  </si>
  <si>
    <t xml:space="preserve">      Подпрограмма "Поддержка и сопровождение одаренных детей и творческих педагогов"</t>
  </si>
  <si>
    <t xml:space="preserve">    Муниципальная программа "Развитие культуры Фурмановского муниципального района"</t>
  </si>
  <si>
    <t xml:space="preserve">      Подпрограмма "Организация культурного досуга, библиотечного обслуживания и музейного дела"</t>
  </si>
  <si>
    <t xml:space="preserve">    Муниципальная программа "Совершенствование местного самоуправления Фурмановского муниципального района"</t>
  </si>
  <si>
    <t xml:space="preserve">      Подпрограмма "Обеспечение деятельности администрации Фурмановского муниципального района, ее структурных подразделений и органов"</t>
  </si>
  <si>
    <t xml:space="preserve">      Подпрограмма "Открытая информационная политика"</t>
  </si>
  <si>
    <t xml:space="preserve">      Подпрограмма "Организация и проведение мероприятий, связанных с государственными и муниципальными праздниками, юбилейными и памятными датами"</t>
  </si>
  <si>
    <t xml:space="preserve">      Подпрограмма "Кадры администрации Фурмановского муниципального района"</t>
  </si>
  <si>
    <t xml:space="preserve">      Подпрограмма "Улучшение условий и охрана труда в администрации Фурмановского муниципального района и ее структурных подразделениях"</t>
  </si>
  <si>
    <t xml:space="preserve">    Муниципальная программа "Безопасный район"</t>
  </si>
  <si>
    <t xml:space="preserve">      Подпрограмма "Осуществление мероприятий по участию в предупреждении и ликвидации последствий чрезвычайных ситуаций, в том числе по обеспечению безопасности людей на водных объектах, охране их жизни и здоровья"</t>
  </si>
  <si>
    <t xml:space="preserve">      Подпрограмма "Обеспечение жильем молодых семей"</t>
  </si>
  <si>
    <t xml:space="preserve">      Подпрограмма "Государственная и муниципальная поддержка граждан в сфере ипотечного жилищного кредитования"</t>
  </si>
  <si>
    <t xml:space="preserve">    Муниципальная программа "Развитие транспортной системы Фурмановского муниципального района"</t>
  </si>
  <si>
    <t xml:space="preserve">    Муниципальная программа "Развитие гражданского общества на территории Фурмановского муниципального района"</t>
  </si>
  <si>
    <t xml:space="preserve">      Подпрограмма "Квалифицированные кадры Фурмановского муниципального района"</t>
  </si>
  <si>
    <t xml:space="preserve">      Подпрограмма "Создание системы адаптации и реабилитации инвалидов на территории Фурмановского муниципального района"</t>
  </si>
  <si>
    <t xml:space="preserve">      Подпрограмма "Поддержка социально ориентированных некоммерческих организаций, осуществляющих деятельность на территории Фурмановского муниципального района"</t>
  </si>
  <si>
    <t xml:space="preserve">    Муниципальная программа "Управление муниципальными финансами Фурмановского муниципального района"</t>
  </si>
  <si>
    <t xml:space="preserve">      Подпрограмма "Организация бюджетного процесса"</t>
  </si>
  <si>
    <t xml:space="preserve">    Муниципальная программа "Организация предоставления государственных и муниципальных услуг на базе МКУ "МФЦ"</t>
  </si>
  <si>
    <t xml:space="preserve">      Подпрограмма "Повышение качества и доступности предоставления государственных и муниципальных услуг на базе МКУ "МФЦ"</t>
  </si>
  <si>
    <t xml:space="preserve">    Муниципальная программа "Забота и поддержка"</t>
  </si>
  <si>
    <t xml:space="preserve">      Подпрограмма "Субсидирование для предоставления коммунальных услуг"</t>
  </si>
  <si>
    <t xml:space="preserve">    Муниципальная программы "Земельные отношения Фурмановского муниципального района"</t>
  </si>
  <si>
    <t xml:space="preserve">      Подпрограмма "Управление и распоряжение земельными ресурсами на территории Фурмановского муниципального района"</t>
  </si>
  <si>
    <t xml:space="preserve">    Муниципальная программы "Управление муниципальным имуществом Фурмановского муниципального района"</t>
  </si>
  <si>
    <t xml:space="preserve">      Подпрограмма "Управление муниципальным имуществом"</t>
  </si>
  <si>
    <t xml:space="preserve">      Подпрограмма "Ремонт автомобильных дорог"</t>
  </si>
  <si>
    <t xml:space="preserve">      Подпрограмма "Организация функционирования автомобильных дорог общего пользования"</t>
  </si>
  <si>
    <t xml:space="preserve">    Муниципальная программы "Благоустройство Фурмановского муниципального района"</t>
  </si>
  <si>
    <t xml:space="preserve">      Подпрограмма "Благоустройство территорий общего пользования"</t>
  </si>
  <si>
    <t xml:space="preserve">      Подпрограмма "Содержание и благоустройство кладбищ"</t>
  </si>
  <si>
    <t xml:space="preserve">       Подпрограмма «Комплексные кадастровые работы на территории Фурмановского муниципального района»</t>
  </si>
  <si>
    <t>Подпрограмма "Стимулирование развития жилищного строительства"</t>
  </si>
  <si>
    <t>Муниципальная программа «Развитие сельского хозяйства и регулирования рынков сельскохозяйственной продукции, сырья и продовольствия  Фурмановского муниципального района на 2014-2020 годы»</t>
  </si>
  <si>
    <t>Подпрограмма "Устойчивое развитие сельских территорий Фурмановского муниципального района на 2014-2020 годы"</t>
  </si>
  <si>
    <t xml:space="preserve">      Подпрограмма "Обеспечение финансирования непредвиденных расходов районного бюджета"</t>
  </si>
  <si>
    <t xml:space="preserve">    Муниципальная программа "Обеспечение доступным и комфортным жильем населения Фурмановского муниципального района"</t>
  </si>
  <si>
    <t>Подпрограмма "Развитие газификации Фурмановского муниципального района"</t>
  </si>
  <si>
    <t>Подпрограмма "Приобретение жилья для детей-сирот и детей,оставшихся без попечения родителей"</t>
  </si>
  <si>
    <t>План на 2022 год, руб (проект)</t>
  </si>
  <si>
    <t>Подпрограмма "Освоение этапов спортивной подготовки"</t>
  </si>
  <si>
    <t>Муниципальная программа «Развитие физической культуры и спорта на территории Фурмановского муниципального района»</t>
  </si>
  <si>
    <t>Подпрограмма «Организация и проведение спортивно-культурных мероприятий, профилактика наркомании»</t>
  </si>
  <si>
    <t>План на 2023 год, руб (проект)</t>
  </si>
  <si>
    <t xml:space="preserve">      Подпрограмма "Ремонт автомобильных дорог "</t>
  </si>
  <si>
    <t>Подпрограмма «Развитие цифровизации образовательного процесса»</t>
  </si>
  <si>
    <r>
      <t xml:space="preserve">Расходы бюджета </t>
    </r>
    <r>
      <rPr>
        <b/>
        <sz val="11"/>
        <color indexed="8"/>
        <rFont val="Times New Roman"/>
        <family val="1"/>
      </rPr>
      <t xml:space="preserve">Фурмановского муниципального района </t>
    </r>
    <r>
      <rPr>
        <b/>
        <sz val="11"/>
        <color indexed="8"/>
        <rFont val="Times New Roman"/>
        <family val="1"/>
      </rPr>
      <t>по муниципальным программам на 2022 год и на плановый период 2023 и 2024 годов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сравнении с ожидаемым исполнением за текущий финансовый год (оценка ) и отчетный финансовый год (отчет)</t>
    </r>
  </si>
  <si>
    <t>Исполнено (отчет) за       2020 год, руб.</t>
  </si>
  <si>
    <t>Ожидаемое исполнение (оценка) за 2021 год, руб.</t>
  </si>
  <si>
    <t>План на 2024 год, руб (проект)</t>
  </si>
  <si>
    <t>к отчету за 2020 год</t>
  </si>
  <si>
    <t>к ожидаемому исполнению за 2021 год</t>
  </si>
  <si>
    <t>к ожидаемому исполнению за 2021год</t>
  </si>
  <si>
    <t xml:space="preserve">      Подпрограмма "Организация дополнительного образования детей"</t>
  </si>
  <si>
    <t>Муниципальная программа «Развитие сельского хозяйства и регулирования рынков сельскохозяйственной продукции, сырья и продовольствия  Фурмановского муниципального района »</t>
  </si>
  <si>
    <t>Подпрограмма "Развитие мелиоративного комплекса Фурмановского муниципального района "</t>
  </si>
  <si>
    <t>Муниципальная программа «Комплексное развитие систем коммунальной инфраструктуры Фурмановского муниципального района на период 2021-2025 годы»</t>
  </si>
  <si>
    <t>Подпрограмма «Предупреждение аварийных ситуаций на объектах ЖКХ Фурмановского муниципального района и развитие коммунальной инфраструктуры»</t>
  </si>
  <si>
    <t>5,1 раз</t>
  </si>
  <si>
    <t>3,7 раз</t>
  </si>
  <si>
    <t>2,3 раз</t>
  </si>
  <si>
    <t>2,4 раз</t>
  </si>
  <si>
    <t>4,2 раз</t>
  </si>
  <si>
    <t>2,6 раз</t>
  </si>
  <si>
    <t>2,5 раз</t>
  </si>
  <si>
    <t>3,1 раз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</si>
</sst>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_-* #,##0.000_р_._-;\-* #,##0.0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" fontId="48" fillId="0" borderId="14" xfId="0" applyNumberFormat="1" applyFont="1" applyBorder="1" applyAlignment="1">
      <alignment horizontal="center" vertical="top" wrapText="1"/>
    </xf>
    <xf numFmtId="4" fontId="49" fillId="0" borderId="14" xfId="0" applyNumberFormat="1" applyFont="1" applyBorder="1" applyAlignment="1">
      <alignment horizontal="center" vertical="top" wrapText="1"/>
    </xf>
    <xf numFmtId="171" fontId="48" fillId="0" borderId="14" xfId="0" applyNumberFormat="1" applyFont="1" applyBorder="1" applyAlignment="1">
      <alignment horizontal="center" vertical="top" wrapText="1"/>
    </xf>
    <xf numFmtId="171" fontId="49" fillId="0" borderId="14" xfId="0" applyNumberFormat="1" applyFont="1" applyBorder="1" applyAlignment="1">
      <alignment horizontal="center" vertical="top" wrapText="1"/>
    </xf>
    <xf numFmtId="4" fontId="49" fillId="0" borderId="14" xfId="0" applyNumberFormat="1" applyFont="1" applyBorder="1" applyAlignment="1">
      <alignment horizontal="center" vertical="top"/>
    </xf>
    <xf numFmtId="43" fontId="48" fillId="0" borderId="14" xfId="0" applyNumberFormat="1" applyFont="1" applyBorder="1" applyAlignment="1">
      <alignment horizontal="center" vertical="top" wrapText="1"/>
    </xf>
    <xf numFmtId="43" fontId="49" fillId="0" borderId="14" xfId="93" applyNumberFormat="1" applyFont="1" applyBorder="1" applyAlignment="1">
      <alignment horizontal="center" vertical="top"/>
    </xf>
    <xf numFmtId="0" fontId="48" fillId="0" borderId="15" xfId="57" applyNumberFormat="1" applyFont="1" applyBorder="1" applyProtection="1">
      <alignment vertical="top" wrapText="1"/>
      <protection/>
    </xf>
    <xf numFmtId="0" fontId="49" fillId="35" borderId="15" xfId="57" applyNumberFormat="1" applyFont="1" applyFill="1" applyBorder="1" applyProtection="1">
      <alignment vertical="top" wrapText="1"/>
      <protection/>
    </xf>
    <xf numFmtId="0" fontId="5" fillId="35" borderId="16" xfId="0" applyFont="1" applyFill="1" applyBorder="1" applyAlignment="1">
      <alignment horizontal="justify" vertical="top" wrapText="1"/>
    </xf>
    <xf numFmtId="0" fontId="48" fillId="0" borderId="15" xfId="64" applyNumberFormat="1" applyFont="1" applyBorder="1" applyProtection="1">
      <alignment vertical="top" wrapText="1"/>
      <protection/>
    </xf>
    <xf numFmtId="0" fontId="49" fillId="0" borderId="15" xfId="64" applyNumberFormat="1" applyFont="1" applyBorder="1" applyProtection="1">
      <alignment vertical="top" wrapText="1"/>
      <protection/>
    </xf>
    <xf numFmtId="0" fontId="49" fillId="0" borderId="15" xfId="57" applyNumberFormat="1" applyFont="1" applyBorder="1" applyProtection="1">
      <alignment vertical="top" wrapText="1"/>
      <protection/>
    </xf>
    <xf numFmtId="0" fontId="49" fillId="0" borderId="16" xfId="0" applyFont="1" applyBorder="1" applyAlignment="1">
      <alignment vertical="top" wrapText="1"/>
    </xf>
    <xf numFmtId="0" fontId="50" fillId="0" borderId="16" xfId="0" applyFont="1" applyBorder="1" applyAlignment="1">
      <alignment horizontal="justify" vertical="top" wrapText="1"/>
    </xf>
    <xf numFmtId="0" fontId="6" fillId="35" borderId="16" xfId="0" applyFont="1" applyFill="1" applyBorder="1" applyAlignment="1">
      <alignment wrapText="1"/>
    </xf>
    <xf numFmtId="0" fontId="5" fillId="35" borderId="16" xfId="0" applyFont="1" applyFill="1" applyBorder="1" applyAlignment="1">
      <alignment wrapText="1"/>
    </xf>
    <xf numFmtId="0" fontId="48" fillId="0" borderId="16" xfId="0" applyFont="1" applyBorder="1" applyAlignment="1">
      <alignment horizontal="justify" vertical="top" wrapText="1"/>
    </xf>
    <xf numFmtId="0" fontId="49" fillId="0" borderId="16" xfId="0" applyFont="1" applyBorder="1" applyAlignment="1">
      <alignment horizontal="justify" vertical="top" wrapText="1"/>
    </xf>
    <xf numFmtId="0" fontId="51" fillId="0" borderId="16" xfId="0" applyFont="1" applyBorder="1" applyAlignment="1">
      <alignment vertical="top" wrapText="1"/>
    </xf>
    <xf numFmtId="4" fontId="48" fillId="35" borderId="14" xfId="65" applyFont="1" applyFill="1" applyBorder="1" applyAlignment="1" applyProtection="1">
      <alignment horizontal="center" vertical="top" shrinkToFit="1"/>
      <protection/>
    </xf>
    <xf numFmtId="4" fontId="49" fillId="35" borderId="14" xfId="65" applyFont="1" applyFill="1" applyBorder="1" applyAlignment="1" applyProtection="1">
      <alignment horizontal="center" vertical="top" shrinkToFit="1"/>
      <protection/>
    </xf>
    <xf numFmtId="4" fontId="50" fillId="35" borderId="14" xfId="0" applyNumberFormat="1" applyFont="1" applyFill="1" applyBorder="1" applyAlignment="1">
      <alignment horizontal="center" vertical="top"/>
    </xf>
    <xf numFmtId="43" fontId="50" fillId="0" borderId="14" xfId="93" applyFont="1" applyBorder="1" applyAlignment="1">
      <alignment horizontal="center" vertical="top"/>
    </xf>
    <xf numFmtId="43" fontId="50" fillId="0" borderId="14" xfId="93" applyNumberFormat="1" applyFont="1" applyBorder="1" applyAlignment="1">
      <alignment horizontal="center" vertical="top"/>
    </xf>
    <xf numFmtId="43" fontId="49" fillId="0" borderId="14" xfId="93" applyFont="1" applyBorder="1" applyAlignment="1">
      <alignment horizontal="center" vertical="top" wrapText="1"/>
    </xf>
    <xf numFmtId="4" fontId="49" fillId="35" borderId="2" xfId="66" applyNumberFormat="1" applyFont="1" applyFill="1" applyAlignment="1" applyProtection="1">
      <alignment horizontal="center" vertical="top" shrinkToFit="1"/>
      <protection/>
    </xf>
    <xf numFmtId="0" fontId="49" fillId="0" borderId="17" xfId="64" applyNumberFormat="1" applyFont="1" applyBorder="1" applyProtection="1">
      <alignment vertical="top" wrapText="1"/>
      <protection/>
    </xf>
    <xf numFmtId="0" fontId="49" fillId="0" borderId="14" xfId="64" applyNumberFormat="1" applyFont="1" applyBorder="1" applyProtection="1">
      <alignment vertical="top" wrapText="1"/>
      <protection/>
    </xf>
    <xf numFmtId="0" fontId="49" fillId="0" borderId="14" xfId="0" applyFont="1" applyBorder="1" applyAlignment="1">
      <alignment horizontal="center" vertical="top" wrapText="1"/>
    </xf>
    <xf numFmtId="4" fontId="48" fillId="0" borderId="14" xfId="0" applyNumberFormat="1" applyFont="1" applyBorder="1" applyAlignment="1">
      <alignment horizontal="center" vertical="top"/>
    </xf>
    <xf numFmtId="0" fontId="49" fillId="35" borderId="14" xfId="0" applyFont="1" applyFill="1" applyBorder="1" applyAlignment="1">
      <alignment horizontal="center" vertical="top" wrapText="1"/>
    </xf>
    <xf numFmtId="0" fontId="49" fillId="0" borderId="18" xfId="64" applyNumberFormat="1" applyFont="1" applyBorder="1" applyProtection="1">
      <alignment vertical="top" wrapText="1"/>
      <protection/>
    </xf>
    <xf numFmtId="4" fontId="49" fillId="35" borderId="19" xfId="65" applyFont="1" applyFill="1" applyBorder="1" applyAlignment="1" applyProtection="1">
      <alignment horizontal="center" vertical="top" shrinkToFit="1"/>
      <protection/>
    </xf>
    <xf numFmtId="4" fontId="49" fillId="0" borderId="19" xfId="0" applyNumberFormat="1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5" fillId="35" borderId="20" xfId="0" applyFont="1" applyFill="1" applyBorder="1" applyAlignment="1">
      <alignment horizontal="justify" vertical="top" wrapText="1"/>
    </xf>
    <xf numFmtId="4" fontId="49" fillId="35" borderId="21" xfId="66" applyNumberFormat="1" applyFont="1" applyFill="1" applyBorder="1" applyAlignment="1" applyProtection="1">
      <alignment horizontal="center" vertical="top" shrinkToFit="1"/>
      <protection/>
    </xf>
    <xf numFmtId="4" fontId="49" fillId="0" borderId="22" xfId="0" applyNumberFormat="1" applyFont="1" applyBorder="1" applyAlignment="1">
      <alignment horizontal="center" vertical="top" wrapText="1"/>
    </xf>
    <xf numFmtId="0" fontId="48" fillId="0" borderId="14" xfId="57" applyNumberFormat="1" applyFont="1" applyBorder="1" applyProtection="1">
      <alignment vertical="top" wrapText="1"/>
      <protection/>
    </xf>
    <xf numFmtId="0" fontId="7" fillId="35" borderId="14" xfId="0" applyFont="1" applyFill="1" applyBorder="1" applyAlignment="1">
      <alignment horizontal="justify" vertical="top" wrapText="1"/>
    </xf>
    <xf numFmtId="0" fontId="7" fillId="35" borderId="14" xfId="0" applyFont="1" applyFill="1" applyBorder="1" applyAlignment="1">
      <alignment horizontal="center" vertical="top" wrapText="1"/>
    </xf>
    <xf numFmtId="0" fontId="50" fillId="35" borderId="14" xfId="0" applyFont="1" applyFill="1" applyBorder="1" applyAlignment="1">
      <alignment horizontal="justify" vertical="top" wrapText="1"/>
    </xf>
    <xf numFmtId="0" fontId="8" fillId="35" borderId="14" xfId="0" applyFont="1" applyFill="1" applyBorder="1" applyAlignment="1">
      <alignment horizontal="center" vertical="top" wrapText="1"/>
    </xf>
    <xf numFmtId="0" fontId="51" fillId="35" borderId="14" xfId="0" applyFont="1" applyFill="1" applyBorder="1" applyAlignment="1">
      <alignment horizontal="justify" vertical="top" wrapText="1"/>
    </xf>
    <xf numFmtId="0" fontId="49" fillId="35" borderId="14" xfId="0" applyFont="1" applyFill="1" applyBorder="1" applyAlignment="1">
      <alignment horizontal="justify" vertical="top" wrapText="1"/>
    </xf>
    <xf numFmtId="43" fontId="48" fillId="0" borderId="14" xfId="93" applyFont="1" applyBorder="1" applyAlignment="1">
      <alignment horizontal="left" vertical="top" wrapText="1"/>
    </xf>
    <xf numFmtId="43" fontId="49" fillId="0" borderId="14" xfId="93" applyFont="1" applyBorder="1" applyAlignment="1">
      <alignment horizontal="left" vertical="top" wrapText="1"/>
    </xf>
    <xf numFmtId="4" fontId="8" fillId="35" borderId="14" xfId="0" applyNumberFormat="1" applyFont="1" applyFill="1" applyBorder="1" applyAlignment="1">
      <alignment horizontal="center" vertical="top"/>
    </xf>
    <xf numFmtId="0" fontId="5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0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top" wrapText="1"/>
    </xf>
    <xf numFmtId="4" fontId="7" fillId="35" borderId="14" xfId="0" applyNumberFormat="1" applyFont="1" applyFill="1" applyBorder="1" applyAlignment="1">
      <alignment horizontal="center" vertical="top" wrapText="1"/>
    </xf>
    <xf numFmtId="4" fontId="8" fillId="35" borderId="14" xfId="0" applyNumberFormat="1" applyFont="1" applyFill="1" applyBorder="1" applyAlignment="1">
      <alignment horizontal="center" vertical="top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0" xfId="64"/>
    <cellStyle name="xl63" xfId="65"/>
    <cellStyle name="xl6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7"/>
  <sheetViews>
    <sheetView tabSelected="1" zoomScalePageLayoutView="0" workbookViewId="0" topLeftCell="A1">
      <selection activeCell="R55" sqref="R55"/>
    </sheetView>
  </sheetViews>
  <sheetFormatPr defaultColWidth="9.140625" defaultRowHeight="15"/>
  <cols>
    <col min="1" max="1" width="32.57421875" style="0" customWidth="1"/>
    <col min="2" max="2" width="16.140625" style="0" customWidth="1"/>
    <col min="3" max="3" width="15.00390625" style="0" customWidth="1"/>
    <col min="4" max="4" width="15.140625" style="0" customWidth="1"/>
    <col min="5" max="5" width="13.7109375" style="0" customWidth="1"/>
    <col min="6" max="6" width="10.8515625" style="0" bestFit="1" customWidth="1"/>
    <col min="7" max="7" width="13.140625" style="0" customWidth="1"/>
    <col min="8" max="8" width="10.00390625" style="0" bestFit="1" customWidth="1"/>
    <col min="9" max="9" width="14.8515625" style="0" customWidth="1"/>
    <col min="10" max="10" width="12.140625" style="0" customWidth="1"/>
    <col min="12" max="12" width="12.8515625" style="0" customWidth="1"/>
    <col min="14" max="14" width="15.57421875" style="0" customWidth="1"/>
    <col min="15" max="15" width="13.421875" style="0" customWidth="1"/>
    <col min="17" max="17" width="14.57421875" style="0" customWidth="1"/>
    <col min="18" max="18" width="10.00390625" style="0" bestFit="1" customWidth="1"/>
  </cols>
  <sheetData>
    <row r="2" spans="1:12" ht="37.5" customHeight="1">
      <c r="A2" s="51" t="s">
        <v>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5" spans="1:18" ht="27.75" customHeight="1">
      <c r="A5" s="53" t="s">
        <v>0</v>
      </c>
      <c r="B5" s="53" t="s">
        <v>62</v>
      </c>
      <c r="C5" s="53" t="s">
        <v>63</v>
      </c>
      <c r="D5" s="53" t="s">
        <v>54</v>
      </c>
      <c r="E5" s="53" t="s">
        <v>1</v>
      </c>
      <c r="F5" s="53"/>
      <c r="G5" s="53"/>
      <c r="H5" s="53"/>
      <c r="I5" s="53" t="s">
        <v>58</v>
      </c>
      <c r="J5" s="53" t="s">
        <v>1</v>
      </c>
      <c r="K5" s="53"/>
      <c r="L5" s="53"/>
      <c r="M5" s="53"/>
      <c r="N5" s="53" t="s">
        <v>64</v>
      </c>
      <c r="O5" s="53" t="s">
        <v>1</v>
      </c>
      <c r="P5" s="53"/>
      <c r="Q5" s="53"/>
      <c r="R5" s="53"/>
    </row>
    <row r="6" spans="1:18" ht="27" customHeight="1">
      <c r="A6" s="53"/>
      <c r="B6" s="53"/>
      <c r="C6" s="53"/>
      <c r="D6" s="53"/>
      <c r="E6" s="54" t="s">
        <v>65</v>
      </c>
      <c r="F6" s="54"/>
      <c r="G6" s="54" t="s">
        <v>66</v>
      </c>
      <c r="H6" s="54"/>
      <c r="I6" s="53"/>
      <c r="J6" s="54" t="s">
        <v>65</v>
      </c>
      <c r="K6" s="54"/>
      <c r="L6" s="54" t="s">
        <v>67</v>
      </c>
      <c r="M6" s="54"/>
      <c r="N6" s="53"/>
      <c r="O6" s="54" t="s">
        <v>65</v>
      </c>
      <c r="P6" s="54"/>
      <c r="Q6" s="54" t="s">
        <v>66</v>
      </c>
      <c r="R6" s="54"/>
    </row>
    <row r="7" spans="1:18" ht="17.25" customHeight="1">
      <c r="A7" s="53"/>
      <c r="B7" s="53"/>
      <c r="C7" s="53"/>
      <c r="D7" s="53"/>
      <c r="E7" s="30" t="s">
        <v>2</v>
      </c>
      <c r="F7" s="30" t="s">
        <v>3</v>
      </c>
      <c r="G7" s="30" t="s">
        <v>2</v>
      </c>
      <c r="H7" s="30" t="s">
        <v>3</v>
      </c>
      <c r="I7" s="53"/>
      <c r="J7" s="30" t="s">
        <v>2</v>
      </c>
      <c r="K7" s="30" t="s">
        <v>3</v>
      </c>
      <c r="L7" s="32" t="s">
        <v>2</v>
      </c>
      <c r="M7" s="32" t="s">
        <v>3</v>
      </c>
      <c r="N7" s="55"/>
      <c r="O7" s="30" t="s">
        <v>2</v>
      </c>
      <c r="P7" s="30" t="s">
        <v>3</v>
      </c>
      <c r="Q7" s="30" t="s">
        <v>2</v>
      </c>
      <c r="R7" s="30" t="s">
        <v>3</v>
      </c>
    </row>
    <row r="8" spans="1:18" ht="36">
      <c r="A8" s="8" t="s">
        <v>5</v>
      </c>
      <c r="B8" s="21">
        <f>B9+B10+B11+B12+B13+B14+B15+B16+B17+B18</f>
        <v>438222161.5299999</v>
      </c>
      <c r="C8" s="21">
        <f>C9+C10+C11+C12+C13+C14+C15+C16+C17+C18</f>
        <v>497015573.74999994</v>
      </c>
      <c r="D8" s="21">
        <f>D9+D10+D11+D12+D13+D14+D15+D16+D17+D18</f>
        <v>473890611.15</v>
      </c>
      <c r="E8" s="1">
        <f aca="true" t="shared" si="0" ref="E8:E67">D8-B8</f>
        <v>35668449.620000064</v>
      </c>
      <c r="F8" s="3">
        <f aca="true" t="shared" si="1" ref="F8:F67">D8/B8*100</f>
        <v>108.13935322108492</v>
      </c>
      <c r="G8" s="1">
        <f aca="true" t="shared" si="2" ref="G8:G67">D8-C8</f>
        <v>-23124962.599999964</v>
      </c>
      <c r="H8" s="3">
        <f>D8/C8*100</f>
        <v>95.34723581687365</v>
      </c>
      <c r="I8" s="1">
        <f>I9+I10+I11+I12+I13+I14+I15+I16+I17+I18</f>
        <v>444897185.06000006</v>
      </c>
      <c r="J8" s="1">
        <f aca="true" t="shared" si="3" ref="J8:J67">I8-B8</f>
        <v>6675023.53000015</v>
      </c>
      <c r="K8" s="3">
        <f>I8/B8*100</f>
        <v>101.52320537754072</v>
      </c>
      <c r="L8" s="1">
        <f aca="true" t="shared" si="4" ref="L8:L67">I8-C8</f>
        <v>-52118388.68999988</v>
      </c>
      <c r="M8" s="3">
        <f>I8/C8*100</f>
        <v>89.51373127067934</v>
      </c>
      <c r="N8" s="1">
        <f>N9+N10+N11+N12+N13+N14+N15+N16+N17</f>
        <v>407197049.48</v>
      </c>
      <c r="O8" s="1">
        <f>N8-B8</f>
        <v>-31025112.049999893</v>
      </c>
      <c r="P8" s="3">
        <f>N8/B8*100</f>
        <v>92.92023207094789</v>
      </c>
      <c r="Q8" s="1">
        <f>N8-C8</f>
        <v>-89818524.26999992</v>
      </c>
      <c r="R8" s="3">
        <f>N8/C8*100</f>
        <v>81.92842860188142</v>
      </c>
    </row>
    <row r="9" spans="1:18" ht="24.75" customHeight="1">
      <c r="A9" s="9" t="s">
        <v>6</v>
      </c>
      <c r="B9" s="27">
        <v>173114898.45</v>
      </c>
      <c r="C9" s="24">
        <v>192842519.06</v>
      </c>
      <c r="D9" s="50">
        <v>188306304</v>
      </c>
      <c r="E9" s="2">
        <f t="shared" si="0"/>
        <v>15191405.550000012</v>
      </c>
      <c r="F9" s="4">
        <f t="shared" si="1"/>
        <v>108.77533111593378</v>
      </c>
      <c r="G9" s="2">
        <f t="shared" si="2"/>
        <v>-4536215.060000002</v>
      </c>
      <c r="H9" s="4">
        <f aca="true" t="shared" si="5" ref="H9:H67">D9/C9*100</f>
        <v>97.64771012009616</v>
      </c>
      <c r="I9" s="2">
        <v>182913546.15</v>
      </c>
      <c r="J9" s="2">
        <f t="shared" si="3"/>
        <v>9798647.700000018</v>
      </c>
      <c r="K9" s="4">
        <f aca="true" t="shared" si="6" ref="K9:K67">I9/B9*100</f>
        <v>105.66019897058723</v>
      </c>
      <c r="L9" s="2">
        <f t="shared" si="4"/>
        <v>-9928972.909999996</v>
      </c>
      <c r="M9" s="4">
        <f aca="true" t="shared" si="7" ref="M9:M67">I9/C9*100</f>
        <v>94.85125326178158</v>
      </c>
      <c r="N9" s="5">
        <v>179611642.24</v>
      </c>
      <c r="O9" s="2">
        <f aca="true" t="shared" si="8" ref="O9:O67">N9-B9</f>
        <v>6496743.790000021</v>
      </c>
      <c r="P9" s="4">
        <f aca="true" t="shared" si="9" ref="P9:P67">N9/B9*100</f>
        <v>103.75285076453223</v>
      </c>
      <c r="Q9" s="2">
        <f aca="true" t="shared" si="10" ref="Q9:Q67">N9-C9</f>
        <v>-13230876.819999993</v>
      </c>
      <c r="R9" s="4">
        <f aca="true" t="shared" si="11" ref="R9:R67">N9/C9*100</f>
        <v>93.13902510478853</v>
      </c>
    </row>
    <row r="10" spans="1:18" ht="15">
      <c r="A10" s="9" t="s">
        <v>7</v>
      </c>
      <c r="B10" s="27">
        <v>185597018.09</v>
      </c>
      <c r="C10" s="25">
        <v>220281803.66</v>
      </c>
      <c r="D10" s="2">
        <v>208914703.86</v>
      </c>
      <c r="E10" s="2">
        <f t="shared" si="0"/>
        <v>23317685.77000001</v>
      </c>
      <c r="F10" s="4">
        <f t="shared" si="1"/>
        <v>112.56361013229899</v>
      </c>
      <c r="G10" s="2">
        <f t="shared" si="2"/>
        <v>-11367099.799999982</v>
      </c>
      <c r="H10" s="4">
        <f t="shared" si="5"/>
        <v>94.83974635619707</v>
      </c>
      <c r="I10" s="2">
        <v>191809052.67000002</v>
      </c>
      <c r="J10" s="2">
        <f t="shared" si="3"/>
        <v>6212034.580000013</v>
      </c>
      <c r="K10" s="4">
        <f t="shared" si="6"/>
        <v>103.34705516496372</v>
      </c>
      <c r="L10" s="2">
        <f t="shared" si="4"/>
        <v>-28472750.98999998</v>
      </c>
      <c r="M10" s="4">
        <f t="shared" si="7"/>
        <v>87.07439719626274</v>
      </c>
      <c r="N10" s="5">
        <v>157411137</v>
      </c>
      <c r="O10" s="2">
        <f t="shared" si="8"/>
        <v>-28185881.090000004</v>
      </c>
      <c r="P10" s="4">
        <f t="shared" si="9"/>
        <v>84.81339766119946</v>
      </c>
      <c r="Q10" s="2">
        <f t="shared" si="10"/>
        <v>-62870666.66</v>
      </c>
      <c r="R10" s="4">
        <f t="shared" si="11"/>
        <v>71.45898316819694</v>
      </c>
    </row>
    <row r="11" spans="1:18" ht="24">
      <c r="A11" s="9" t="s">
        <v>8</v>
      </c>
      <c r="B11" s="27">
        <v>43976377.89</v>
      </c>
      <c r="C11" s="24">
        <v>41326087.45</v>
      </c>
      <c r="D11" s="2">
        <v>39293723.650000006</v>
      </c>
      <c r="E11" s="2">
        <f t="shared" si="0"/>
        <v>-4682654.239999995</v>
      </c>
      <c r="F11" s="4">
        <f t="shared" si="1"/>
        <v>89.35188738892293</v>
      </c>
      <c r="G11" s="2">
        <f t="shared" si="2"/>
        <v>-2032363.799999997</v>
      </c>
      <c r="H11" s="4">
        <f t="shared" si="5"/>
        <v>95.08212868576312</v>
      </c>
      <c r="I11" s="2">
        <v>34286276.620000005</v>
      </c>
      <c r="J11" s="2">
        <f t="shared" si="3"/>
        <v>-9690101.269999996</v>
      </c>
      <c r="K11" s="4">
        <f t="shared" si="6"/>
        <v>77.9652128371321</v>
      </c>
      <c r="L11" s="2">
        <f t="shared" si="4"/>
        <v>-7039810.829999998</v>
      </c>
      <c r="M11" s="4">
        <f t="shared" si="7"/>
        <v>82.96521334491828</v>
      </c>
      <c r="N11" s="2">
        <v>34286276.620000005</v>
      </c>
      <c r="O11" s="2">
        <f t="shared" si="8"/>
        <v>-9690101.269999996</v>
      </c>
      <c r="P11" s="4">
        <f t="shared" si="9"/>
        <v>77.9652128371321</v>
      </c>
      <c r="Q11" s="2">
        <f t="shared" si="10"/>
        <v>-7039810.829999998</v>
      </c>
      <c r="R11" s="4">
        <f t="shared" si="11"/>
        <v>82.96521334491828</v>
      </c>
    </row>
    <row r="12" spans="1:18" ht="24">
      <c r="A12" s="9" t="s">
        <v>9</v>
      </c>
      <c r="B12" s="27">
        <v>1648552.73</v>
      </c>
      <c r="C12" s="24">
        <v>2044238.09</v>
      </c>
      <c r="D12" s="2">
        <v>3825103.44</v>
      </c>
      <c r="E12" s="2">
        <f t="shared" si="0"/>
        <v>2176550.71</v>
      </c>
      <c r="F12" s="4">
        <f t="shared" si="1"/>
        <v>232.02797037617353</v>
      </c>
      <c r="G12" s="2">
        <f t="shared" si="2"/>
        <v>1780865.3499999999</v>
      </c>
      <c r="H12" s="4">
        <f t="shared" si="5"/>
        <v>187.11633731470096</v>
      </c>
      <c r="I12" s="2">
        <v>2904542.62</v>
      </c>
      <c r="J12" s="2">
        <f t="shared" si="3"/>
        <v>1255989.8900000001</v>
      </c>
      <c r="K12" s="4">
        <f t="shared" si="6"/>
        <v>176.1874259247989</v>
      </c>
      <c r="L12" s="2">
        <f t="shared" si="4"/>
        <v>860304.53</v>
      </c>
      <c r="M12" s="4">
        <f t="shared" si="7"/>
        <v>142.0843606333546</v>
      </c>
      <c r="N12" s="2">
        <v>2904542.62</v>
      </c>
      <c r="O12" s="2">
        <f t="shared" si="8"/>
        <v>1255989.8900000001</v>
      </c>
      <c r="P12" s="4">
        <f t="shared" si="9"/>
        <v>176.1874259247989</v>
      </c>
      <c r="Q12" s="2">
        <f t="shared" si="10"/>
        <v>860304.53</v>
      </c>
      <c r="R12" s="4">
        <f t="shared" si="11"/>
        <v>142.0843606333546</v>
      </c>
    </row>
    <row r="13" spans="1:18" ht="49.5" customHeight="1">
      <c r="A13" s="9" t="s">
        <v>10</v>
      </c>
      <c r="B13" s="27">
        <v>22917366.64</v>
      </c>
      <c r="C13" s="24">
        <v>28056934.13</v>
      </c>
      <c r="D13" s="2">
        <v>26453387</v>
      </c>
      <c r="E13" s="2">
        <f t="shared" si="0"/>
        <v>3536020.3599999994</v>
      </c>
      <c r="F13" s="4">
        <f t="shared" si="1"/>
        <v>115.4294357442806</v>
      </c>
      <c r="G13" s="2">
        <f t="shared" si="2"/>
        <v>-1603547.129999999</v>
      </c>
      <c r="H13" s="4">
        <f t="shared" si="5"/>
        <v>94.28466730338366</v>
      </c>
      <c r="I13" s="2">
        <v>25886382</v>
      </c>
      <c r="J13" s="2">
        <f t="shared" si="3"/>
        <v>2969015.3599999994</v>
      </c>
      <c r="K13" s="4">
        <f t="shared" si="6"/>
        <v>112.95530767840435</v>
      </c>
      <c r="L13" s="2">
        <f t="shared" si="4"/>
        <v>-2170552.129999999</v>
      </c>
      <c r="M13" s="4">
        <f t="shared" si="7"/>
        <v>92.26375868459866</v>
      </c>
      <c r="N13" s="2">
        <v>25886382</v>
      </c>
      <c r="O13" s="2">
        <f t="shared" si="8"/>
        <v>2969015.3599999994</v>
      </c>
      <c r="P13" s="4">
        <f t="shared" si="9"/>
        <v>112.95530767840435</v>
      </c>
      <c r="Q13" s="2">
        <f t="shared" si="10"/>
        <v>-2170552.129999999</v>
      </c>
      <c r="R13" s="4">
        <f t="shared" si="11"/>
        <v>92.26375868459866</v>
      </c>
    </row>
    <row r="14" spans="1:18" ht="24">
      <c r="A14" s="9" t="s">
        <v>11</v>
      </c>
      <c r="B14" s="27">
        <v>1360383.31</v>
      </c>
      <c r="C14" s="24">
        <v>3325509.5</v>
      </c>
      <c r="D14" s="2">
        <v>3128054</v>
      </c>
      <c r="E14" s="2">
        <f t="shared" si="0"/>
        <v>1767670.69</v>
      </c>
      <c r="F14" s="4">
        <f t="shared" si="1"/>
        <v>229.93916324951093</v>
      </c>
      <c r="G14" s="2">
        <f t="shared" si="2"/>
        <v>-197455.5</v>
      </c>
      <c r="H14" s="4">
        <f t="shared" si="5"/>
        <v>94.06239855877723</v>
      </c>
      <c r="I14" s="2">
        <v>3128054</v>
      </c>
      <c r="J14" s="2">
        <f t="shared" si="3"/>
        <v>1767670.69</v>
      </c>
      <c r="K14" s="4" t="s">
        <v>75</v>
      </c>
      <c r="L14" s="2">
        <f t="shared" si="4"/>
        <v>-197455.5</v>
      </c>
      <c r="M14" s="4">
        <f t="shared" si="7"/>
        <v>94.06239855877723</v>
      </c>
      <c r="N14" s="2">
        <v>3128054</v>
      </c>
      <c r="O14" s="2">
        <f t="shared" si="8"/>
        <v>1767670.69</v>
      </c>
      <c r="P14" s="4" t="s">
        <v>75</v>
      </c>
      <c r="Q14" s="2">
        <f t="shared" si="10"/>
        <v>-197455.5</v>
      </c>
      <c r="R14" s="4">
        <f t="shared" si="11"/>
        <v>94.06239855877723</v>
      </c>
    </row>
    <row r="15" spans="1:18" ht="24">
      <c r="A15" s="9" t="s">
        <v>12</v>
      </c>
      <c r="B15" s="27">
        <v>3648345.02</v>
      </c>
      <c r="C15" s="24">
        <v>3642382.53</v>
      </c>
      <c r="D15" s="2">
        <v>2730985</v>
      </c>
      <c r="E15" s="2">
        <f t="shared" si="0"/>
        <v>-917360.02</v>
      </c>
      <c r="F15" s="4">
        <f t="shared" si="1"/>
        <v>74.85544774490653</v>
      </c>
      <c r="G15" s="2">
        <f t="shared" si="2"/>
        <v>-911397.5299999998</v>
      </c>
      <c r="H15" s="4">
        <f t="shared" si="5"/>
        <v>74.97798425911076</v>
      </c>
      <c r="I15" s="2">
        <v>2730985</v>
      </c>
      <c r="J15" s="2">
        <f t="shared" si="3"/>
        <v>-917360.02</v>
      </c>
      <c r="K15" s="4">
        <f t="shared" si="6"/>
        <v>74.85544774490653</v>
      </c>
      <c r="L15" s="2">
        <f t="shared" si="4"/>
        <v>-911397.5299999998</v>
      </c>
      <c r="M15" s="4">
        <f t="shared" si="7"/>
        <v>74.97798425911076</v>
      </c>
      <c r="N15" s="2">
        <v>2730985</v>
      </c>
      <c r="O15" s="2">
        <f t="shared" si="8"/>
        <v>-917360.02</v>
      </c>
      <c r="P15" s="4">
        <f t="shared" si="9"/>
        <v>74.85544774490653</v>
      </c>
      <c r="Q15" s="2">
        <f t="shared" si="10"/>
        <v>-911397.5299999998</v>
      </c>
      <c r="R15" s="4">
        <f t="shared" si="11"/>
        <v>74.97798425911076</v>
      </c>
    </row>
    <row r="16" spans="1:18" ht="36">
      <c r="A16" s="9" t="s">
        <v>13</v>
      </c>
      <c r="B16" s="27">
        <v>554265</v>
      </c>
      <c r="C16" s="24">
        <v>575085.7</v>
      </c>
      <c r="D16" s="2">
        <v>0</v>
      </c>
      <c r="E16" s="2">
        <f t="shared" si="0"/>
        <v>-554265</v>
      </c>
      <c r="F16" s="4">
        <f t="shared" si="1"/>
        <v>0</v>
      </c>
      <c r="G16" s="2">
        <f t="shared" si="2"/>
        <v>-575085.7</v>
      </c>
      <c r="H16" s="4">
        <f t="shared" si="5"/>
        <v>0</v>
      </c>
      <c r="I16" s="2">
        <v>0</v>
      </c>
      <c r="J16" s="2">
        <f t="shared" si="3"/>
        <v>-554265</v>
      </c>
      <c r="K16" s="4">
        <f t="shared" si="6"/>
        <v>0</v>
      </c>
      <c r="L16" s="2">
        <f t="shared" si="4"/>
        <v>-575085.7</v>
      </c>
      <c r="M16" s="4">
        <f t="shared" si="7"/>
        <v>0</v>
      </c>
      <c r="N16" s="2">
        <v>0</v>
      </c>
      <c r="O16" s="2">
        <f t="shared" si="8"/>
        <v>-554265</v>
      </c>
      <c r="P16" s="4">
        <f t="shared" si="9"/>
        <v>0</v>
      </c>
      <c r="Q16" s="2">
        <f t="shared" si="10"/>
        <v>-575085.7</v>
      </c>
      <c r="R16" s="4">
        <f t="shared" si="11"/>
        <v>0</v>
      </c>
    </row>
    <row r="17" spans="1:18" ht="24">
      <c r="A17" s="10" t="s">
        <v>55</v>
      </c>
      <c r="B17" s="27">
        <v>921825</v>
      </c>
      <c r="C17" s="24">
        <v>1127165</v>
      </c>
      <c r="D17" s="2">
        <v>1238030</v>
      </c>
      <c r="E17" s="2">
        <f t="shared" si="0"/>
        <v>316205</v>
      </c>
      <c r="F17" s="4">
        <f t="shared" si="1"/>
        <v>134.30206384075066</v>
      </c>
      <c r="G17" s="2">
        <f t="shared" si="2"/>
        <v>110865</v>
      </c>
      <c r="H17" s="4">
        <f t="shared" si="5"/>
        <v>109.8357383346715</v>
      </c>
      <c r="I17" s="2">
        <v>1238030</v>
      </c>
      <c r="J17" s="2">
        <f t="shared" si="3"/>
        <v>316205</v>
      </c>
      <c r="K17" s="4">
        <f t="shared" si="6"/>
        <v>134.30206384075066</v>
      </c>
      <c r="L17" s="2">
        <f t="shared" si="4"/>
        <v>110865</v>
      </c>
      <c r="M17" s="4">
        <f t="shared" si="7"/>
        <v>109.8357383346715</v>
      </c>
      <c r="N17" s="2">
        <v>1238030</v>
      </c>
      <c r="O17" s="2">
        <f t="shared" si="8"/>
        <v>316205</v>
      </c>
      <c r="P17" s="4">
        <f t="shared" si="9"/>
        <v>134.30206384075066</v>
      </c>
      <c r="Q17" s="2">
        <f t="shared" si="10"/>
        <v>110865</v>
      </c>
      <c r="R17" s="4">
        <f t="shared" si="11"/>
        <v>109.8357383346715</v>
      </c>
    </row>
    <row r="18" spans="1:18" ht="24">
      <c r="A18" s="10" t="s">
        <v>60</v>
      </c>
      <c r="B18" s="27">
        <v>4483129.4</v>
      </c>
      <c r="C18" s="24">
        <v>3793848.63</v>
      </c>
      <c r="D18" s="2">
        <v>320.2</v>
      </c>
      <c r="E18" s="2">
        <f t="shared" si="0"/>
        <v>-4482809.2</v>
      </c>
      <c r="F18" s="4">
        <f t="shared" si="1"/>
        <v>0.007142332318134738</v>
      </c>
      <c r="G18" s="2">
        <f t="shared" si="2"/>
        <v>-3793528.4299999997</v>
      </c>
      <c r="H18" s="4">
        <f t="shared" si="5"/>
        <v>0.008439978270825212</v>
      </c>
      <c r="I18" s="2">
        <v>316</v>
      </c>
      <c r="J18" s="2">
        <f t="shared" si="3"/>
        <v>-4482813.4</v>
      </c>
      <c r="K18" s="4">
        <f t="shared" si="6"/>
        <v>0.007048647759308486</v>
      </c>
      <c r="L18" s="2">
        <f t="shared" si="4"/>
        <v>-3793532.63</v>
      </c>
      <c r="M18" s="4">
        <f t="shared" si="7"/>
        <v>0.008329272746973038</v>
      </c>
      <c r="N18" s="2">
        <v>0</v>
      </c>
      <c r="O18" s="2">
        <f t="shared" si="8"/>
        <v>-4483129.4</v>
      </c>
      <c r="P18" s="4">
        <f t="shared" si="9"/>
        <v>0</v>
      </c>
      <c r="Q18" s="2">
        <f t="shared" si="10"/>
        <v>-3793848.63</v>
      </c>
      <c r="R18" s="4">
        <f t="shared" si="11"/>
        <v>0</v>
      </c>
    </row>
    <row r="19" spans="1:18" ht="36">
      <c r="A19" s="8" t="s">
        <v>14</v>
      </c>
      <c r="B19" s="27">
        <v>2289508.54</v>
      </c>
      <c r="C19" s="21">
        <f>C21+C20</f>
        <v>11235629.54</v>
      </c>
      <c r="D19" s="21">
        <f>D21+D20</f>
        <v>11703452.620000001</v>
      </c>
      <c r="E19" s="1">
        <f t="shared" si="0"/>
        <v>9413944.080000002</v>
      </c>
      <c r="F19" s="3" t="s">
        <v>73</v>
      </c>
      <c r="G19" s="1">
        <f t="shared" si="2"/>
        <v>467823.08000000194</v>
      </c>
      <c r="H19" s="3">
        <f t="shared" si="5"/>
        <v>104.16374603963672</v>
      </c>
      <c r="I19" s="1">
        <f>I21+I20</f>
        <v>9701551.620000001</v>
      </c>
      <c r="J19" s="1">
        <f t="shared" si="3"/>
        <v>7412043.080000001</v>
      </c>
      <c r="K19" s="3">
        <f t="shared" si="6"/>
        <v>423.73948166185926</v>
      </c>
      <c r="L19" s="1">
        <f t="shared" si="4"/>
        <v>-1534077.919999998</v>
      </c>
      <c r="M19" s="3">
        <f t="shared" si="7"/>
        <v>86.34631095179382</v>
      </c>
      <c r="N19" s="1">
        <f>N21+N20</f>
        <v>9701551.620000001</v>
      </c>
      <c r="O19" s="1">
        <f t="shared" si="8"/>
        <v>7412043.080000001</v>
      </c>
      <c r="P19" s="3">
        <f t="shared" si="9"/>
        <v>423.73948166185926</v>
      </c>
      <c r="Q19" s="1">
        <f t="shared" si="10"/>
        <v>-1534077.919999998</v>
      </c>
      <c r="R19" s="3">
        <f t="shared" si="11"/>
        <v>86.34631095179382</v>
      </c>
    </row>
    <row r="20" spans="1:18" ht="24">
      <c r="A20" s="13" t="s">
        <v>68</v>
      </c>
      <c r="B20" s="27"/>
      <c r="C20" s="22">
        <v>8912984.11</v>
      </c>
      <c r="D20" s="50">
        <v>9311757</v>
      </c>
      <c r="E20" s="2">
        <f t="shared" si="0"/>
        <v>9311757</v>
      </c>
      <c r="F20" s="4"/>
      <c r="G20" s="2">
        <f t="shared" si="2"/>
        <v>398772.8900000006</v>
      </c>
      <c r="H20" s="4">
        <f t="shared" si="5"/>
        <v>104.47406710343614</v>
      </c>
      <c r="I20" s="2">
        <v>8459427</v>
      </c>
      <c r="J20" s="2">
        <f t="shared" si="3"/>
        <v>8459427</v>
      </c>
      <c r="K20" s="4"/>
      <c r="L20" s="2">
        <f t="shared" si="4"/>
        <v>-453557.1099999994</v>
      </c>
      <c r="M20" s="4">
        <f t="shared" si="7"/>
        <v>94.91127657805282</v>
      </c>
      <c r="N20" s="2">
        <v>8459427</v>
      </c>
      <c r="O20" s="2">
        <f t="shared" si="8"/>
        <v>8459427</v>
      </c>
      <c r="P20" s="4"/>
      <c r="Q20" s="2">
        <f t="shared" si="10"/>
        <v>-453557.1099999994</v>
      </c>
      <c r="R20" s="4">
        <f t="shared" si="11"/>
        <v>94.91127657805282</v>
      </c>
    </row>
    <row r="21" spans="1:18" ht="36">
      <c r="A21" s="9" t="s">
        <v>15</v>
      </c>
      <c r="B21" s="27">
        <v>2289508.54</v>
      </c>
      <c r="C21" s="22">
        <v>2322645.43</v>
      </c>
      <c r="D21" s="2">
        <v>2391695.62</v>
      </c>
      <c r="E21" s="2">
        <f t="shared" si="0"/>
        <v>102187.08000000007</v>
      </c>
      <c r="F21" s="4">
        <f t="shared" si="1"/>
        <v>104.46327577358589</v>
      </c>
      <c r="G21" s="2">
        <f t="shared" si="2"/>
        <v>69050.18999999994</v>
      </c>
      <c r="H21" s="4">
        <f t="shared" si="5"/>
        <v>102.97291136684603</v>
      </c>
      <c r="I21" s="2">
        <v>1242124.62</v>
      </c>
      <c r="J21" s="2">
        <f t="shared" si="3"/>
        <v>-1047383.9199999999</v>
      </c>
      <c r="K21" s="4">
        <f t="shared" si="6"/>
        <v>54.2528930684836</v>
      </c>
      <c r="L21" s="2">
        <f t="shared" si="4"/>
        <v>-1080520.81</v>
      </c>
      <c r="M21" s="4">
        <f t="shared" si="7"/>
        <v>53.47887387185052</v>
      </c>
      <c r="N21" s="5">
        <v>1242124.62</v>
      </c>
      <c r="O21" s="2">
        <f t="shared" si="8"/>
        <v>-1047383.9199999999</v>
      </c>
      <c r="P21" s="4">
        <f t="shared" si="9"/>
        <v>54.2528930684836</v>
      </c>
      <c r="Q21" s="2">
        <f t="shared" si="10"/>
        <v>-1080520.81</v>
      </c>
      <c r="R21" s="4">
        <f t="shared" si="11"/>
        <v>53.47887387185052</v>
      </c>
    </row>
    <row r="22" spans="1:18" ht="48">
      <c r="A22" s="11" t="s">
        <v>33</v>
      </c>
      <c r="B22" s="1">
        <f>B23</f>
        <v>9075004.83</v>
      </c>
      <c r="C22" s="1">
        <f>C23</f>
        <v>7602976</v>
      </c>
      <c r="D22" s="1">
        <f>D23</f>
        <v>7711590.9</v>
      </c>
      <c r="E22" s="1">
        <f t="shared" si="0"/>
        <v>-1363413.9299999997</v>
      </c>
      <c r="F22" s="3">
        <f t="shared" si="1"/>
        <v>84.97616303748016</v>
      </c>
      <c r="G22" s="1">
        <f t="shared" si="2"/>
        <v>108614.90000000037</v>
      </c>
      <c r="H22" s="3">
        <f t="shared" si="5"/>
        <v>101.42858401762678</v>
      </c>
      <c r="I22" s="1">
        <f>I23</f>
        <v>7279391.9</v>
      </c>
      <c r="J22" s="1">
        <f t="shared" si="3"/>
        <v>-1795612.9299999997</v>
      </c>
      <c r="K22" s="3">
        <f t="shared" si="6"/>
        <v>80.21364215626538</v>
      </c>
      <c r="L22" s="1">
        <f t="shared" si="4"/>
        <v>-323584.0999999996</v>
      </c>
      <c r="M22" s="3">
        <f t="shared" si="7"/>
        <v>95.74398104110811</v>
      </c>
      <c r="N22" s="1">
        <f>N23</f>
        <v>7279391.9</v>
      </c>
      <c r="O22" s="1">
        <f t="shared" si="8"/>
        <v>-1795612.9299999997</v>
      </c>
      <c r="P22" s="3">
        <f t="shared" si="9"/>
        <v>80.21364215626538</v>
      </c>
      <c r="Q22" s="1">
        <f t="shared" si="10"/>
        <v>-323584.0999999996</v>
      </c>
      <c r="R22" s="3">
        <f t="shared" si="11"/>
        <v>95.74398104110811</v>
      </c>
    </row>
    <row r="23" spans="1:18" ht="48">
      <c r="A23" s="12" t="s">
        <v>34</v>
      </c>
      <c r="B23" s="27">
        <v>9075004.83</v>
      </c>
      <c r="C23" s="23">
        <v>7602976</v>
      </c>
      <c r="D23" s="50">
        <v>7711590.9</v>
      </c>
      <c r="E23" s="2">
        <f t="shared" si="0"/>
        <v>-1363413.9299999997</v>
      </c>
      <c r="F23" s="4">
        <f t="shared" si="1"/>
        <v>84.97616303748016</v>
      </c>
      <c r="G23" s="2">
        <f t="shared" si="2"/>
        <v>108614.90000000037</v>
      </c>
      <c r="H23" s="4">
        <f t="shared" si="5"/>
        <v>101.42858401762678</v>
      </c>
      <c r="I23" s="2">
        <v>7279391.9</v>
      </c>
      <c r="J23" s="2">
        <f t="shared" si="3"/>
        <v>-1795612.9299999997</v>
      </c>
      <c r="K23" s="4">
        <f t="shared" si="6"/>
        <v>80.21364215626538</v>
      </c>
      <c r="L23" s="2">
        <f t="shared" si="4"/>
        <v>-323584.0999999996</v>
      </c>
      <c r="M23" s="4">
        <f t="shared" si="7"/>
        <v>95.74398104110811</v>
      </c>
      <c r="N23" s="5">
        <v>7279391.9</v>
      </c>
      <c r="O23" s="2">
        <f t="shared" si="8"/>
        <v>-1795612.9299999997</v>
      </c>
      <c r="P23" s="4">
        <f t="shared" si="9"/>
        <v>80.21364215626538</v>
      </c>
      <c r="Q23" s="2">
        <f t="shared" si="10"/>
        <v>-323584.0999999996</v>
      </c>
      <c r="R23" s="4">
        <f t="shared" si="11"/>
        <v>95.74398104110811</v>
      </c>
    </row>
    <row r="24" spans="1:18" ht="24">
      <c r="A24" s="11" t="s">
        <v>35</v>
      </c>
      <c r="B24" s="1">
        <f>B25</f>
        <v>9228043.24</v>
      </c>
      <c r="C24" s="1">
        <f>C25</f>
        <v>10938347.61</v>
      </c>
      <c r="D24" s="1">
        <f>D25</f>
        <v>11423393.6</v>
      </c>
      <c r="E24" s="1">
        <f t="shared" si="0"/>
        <v>2195350.3599999994</v>
      </c>
      <c r="F24" s="3">
        <f t="shared" si="1"/>
        <v>123.78998778943735</v>
      </c>
      <c r="G24" s="1">
        <f t="shared" si="2"/>
        <v>485045.9900000002</v>
      </c>
      <c r="H24" s="3">
        <f t="shared" si="5"/>
        <v>104.43436254993912</v>
      </c>
      <c r="I24" s="1">
        <f>I25</f>
        <v>2963966.6</v>
      </c>
      <c r="J24" s="1">
        <f t="shared" si="3"/>
        <v>-6264076.640000001</v>
      </c>
      <c r="K24" s="3">
        <f t="shared" si="6"/>
        <v>32.11912344702017</v>
      </c>
      <c r="L24" s="1">
        <f t="shared" si="4"/>
        <v>-7974381.01</v>
      </c>
      <c r="M24" s="3">
        <f t="shared" si="7"/>
        <v>27.09702329527632</v>
      </c>
      <c r="N24" s="1">
        <f>N25</f>
        <v>1790874.72</v>
      </c>
      <c r="O24" s="1">
        <f t="shared" si="8"/>
        <v>-7437168.5200000005</v>
      </c>
      <c r="P24" s="3">
        <f t="shared" si="9"/>
        <v>19.406873953919618</v>
      </c>
      <c r="Q24" s="1">
        <f t="shared" si="10"/>
        <v>-9147472.889999999</v>
      </c>
      <c r="R24" s="3">
        <f t="shared" si="11"/>
        <v>16.372442930619208</v>
      </c>
    </row>
    <row r="25" spans="1:18" ht="24">
      <c r="A25" s="12" t="s">
        <v>36</v>
      </c>
      <c r="B25" s="27">
        <v>9228043.24</v>
      </c>
      <c r="C25" s="2">
        <v>10938347.61</v>
      </c>
      <c r="D25" s="2">
        <v>11423393.6</v>
      </c>
      <c r="E25" s="2">
        <f t="shared" si="0"/>
        <v>2195350.3599999994</v>
      </c>
      <c r="F25" s="4">
        <f t="shared" si="1"/>
        <v>123.78998778943735</v>
      </c>
      <c r="G25" s="2">
        <f t="shared" si="2"/>
        <v>485045.9900000002</v>
      </c>
      <c r="H25" s="4">
        <f t="shared" si="5"/>
        <v>104.43436254993912</v>
      </c>
      <c r="I25" s="2">
        <v>2963966.6</v>
      </c>
      <c r="J25" s="2">
        <f t="shared" si="3"/>
        <v>-6264076.640000001</v>
      </c>
      <c r="K25" s="4">
        <f t="shared" si="6"/>
        <v>32.11912344702017</v>
      </c>
      <c r="L25" s="2">
        <f t="shared" si="4"/>
        <v>-7974381.01</v>
      </c>
      <c r="M25" s="4">
        <f t="shared" si="7"/>
        <v>27.09702329527632</v>
      </c>
      <c r="N25" s="5">
        <v>1790874.72</v>
      </c>
      <c r="O25" s="2">
        <f t="shared" si="8"/>
        <v>-7437168.5200000005</v>
      </c>
      <c r="P25" s="4">
        <f t="shared" si="9"/>
        <v>19.406873953919618</v>
      </c>
      <c r="Q25" s="2">
        <f t="shared" si="10"/>
        <v>-9147472.889999999</v>
      </c>
      <c r="R25" s="4">
        <f t="shared" si="11"/>
        <v>16.372442930619208</v>
      </c>
    </row>
    <row r="26" spans="1:18" ht="48">
      <c r="A26" s="8" t="s">
        <v>16</v>
      </c>
      <c r="B26" s="1">
        <f>B27+B28+B29+B30+B31</f>
        <v>49465089.14</v>
      </c>
      <c r="C26" s="1">
        <f>C27+C28+C29+C30+C31</f>
        <v>52334069.99</v>
      </c>
      <c r="D26" s="1">
        <f>D27+D28+D29+D30+D31</f>
        <v>52354682.23</v>
      </c>
      <c r="E26" s="1">
        <f t="shared" si="0"/>
        <v>2889593.089999996</v>
      </c>
      <c r="F26" s="3">
        <f t="shared" si="1"/>
        <v>105.84168176028479</v>
      </c>
      <c r="G26" s="1">
        <f t="shared" si="2"/>
        <v>20612.239999994636</v>
      </c>
      <c r="H26" s="3">
        <f t="shared" si="5"/>
        <v>100.03938589145451</v>
      </c>
      <c r="I26" s="1">
        <f>I27+I28+I29+I30+I31</f>
        <v>51762395.8</v>
      </c>
      <c r="J26" s="1">
        <f t="shared" si="3"/>
        <v>2297306.6599999964</v>
      </c>
      <c r="K26" s="3">
        <f t="shared" si="6"/>
        <v>104.64429903987028</v>
      </c>
      <c r="L26" s="1">
        <f t="shared" si="4"/>
        <v>-571674.1900000051</v>
      </c>
      <c r="M26" s="3">
        <f t="shared" si="7"/>
        <v>98.90764431256876</v>
      </c>
      <c r="N26" s="1">
        <f>N27+N28+N29+N30+N31</f>
        <v>51539395.8</v>
      </c>
      <c r="O26" s="1">
        <f t="shared" si="8"/>
        <v>2074306.6599999964</v>
      </c>
      <c r="P26" s="3">
        <f t="shared" si="9"/>
        <v>104.19347603747187</v>
      </c>
      <c r="Q26" s="1">
        <f t="shared" si="10"/>
        <v>-794674.1900000051</v>
      </c>
      <c r="R26" s="3">
        <f t="shared" si="11"/>
        <v>98.48153566089576</v>
      </c>
    </row>
    <row r="27" spans="1:18" ht="50.25" customHeight="1">
      <c r="A27" s="13" t="s">
        <v>17</v>
      </c>
      <c r="B27" s="27">
        <v>47700778.28</v>
      </c>
      <c r="C27" s="24">
        <v>50391605.99</v>
      </c>
      <c r="D27" s="2">
        <v>50142986.23</v>
      </c>
      <c r="E27" s="2">
        <f t="shared" si="0"/>
        <v>2442207.9499999955</v>
      </c>
      <c r="F27" s="4">
        <f t="shared" si="1"/>
        <v>105.11984927303371</v>
      </c>
      <c r="G27" s="2">
        <f t="shared" si="2"/>
        <v>-248619.76000000536</v>
      </c>
      <c r="H27" s="4">
        <f t="shared" si="5"/>
        <v>99.50662465480988</v>
      </c>
      <c r="I27" s="2">
        <v>49922395.8</v>
      </c>
      <c r="J27" s="2">
        <f t="shared" si="3"/>
        <v>2221617.519999996</v>
      </c>
      <c r="K27" s="4">
        <f t="shared" si="6"/>
        <v>104.6574030867154</v>
      </c>
      <c r="L27" s="2">
        <f t="shared" si="4"/>
        <v>-469210.19000000507</v>
      </c>
      <c r="M27" s="4">
        <f t="shared" si="7"/>
        <v>99.06887232351134</v>
      </c>
      <c r="N27" s="5">
        <v>50059395.8</v>
      </c>
      <c r="O27" s="2">
        <f t="shared" si="8"/>
        <v>2358617.519999996</v>
      </c>
      <c r="P27" s="4">
        <f t="shared" si="9"/>
        <v>104.9446101406461</v>
      </c>
      <c r="Q27" s="2">
        <f t="shared" si="10"/>
        <v>-332210.19000000507</v>
      </c>
      <c r="R27" s="4">
        <f t="shared" si="11"/>
        <v>99.3407429998045</v>
      </c>
    </row>
    <row r="28" spans="1:18" ht="24">
      <c r="A28" s="13" t="s">
        <v>18</v>
      </c>
      <c r="B28" s="27">
        <v>246713</v>
      </c>
      <c r="C28" s="22">
        <v>280000</v>
      </c>
      <c r="D28" s="2">
        <v>280000</v>
      </c>
      <c r="E28" s="2">
        <f t="shared" si="0"/>
        <v>33287</v>
      </c>
      <c r="F28" s="4">
        <f t="shared" si="1"/>
        <v>113.49219538492095</v>
      </c>
      <c r="G28" s="2">
        <f t="shared" si="2"/>
        <v>0</v>
      </c>
      <c r="H28" s="4">
        <f t="shared" si="5"/>
        <v>100</v>
      </c>
      <c r="I28" s="2">
        <v>280000</v>
      </c>
      <c r="J28" s="2">
        <f t="shared" si="3"/>
        <v>33287</v>
      </c>
      <c r="K28" s="4">
        <f t="shared" si="6"/>
        <v>113.49219538492095</v>
      </c>
      <c r="L28" s="2">
        <f t="shared" si="4"/>
        <v>0</v>
      </c>
      <c r="M28" s="4">
        <f t="shared" si="7"/>
        <v>100</v>
      </c>
      <c r="N28" s="2">
        <v>280000</v>
      </c>
      <c r="O28" s="2">
        <f t="shared" si="8"/>
        <v>33287</v>
      </c>
      <c r="P28" s="4">
        <f t="shared" si="9"/>
        <v>113.49219538492095</v>
      </c>
      <c r="Q28" s="2">
        <f t="shared" si="10"/>
        <v>0</v>
      </c>
      <c r="R28" s="4">
        <f t="shared" si="11"/>
        <v>100</v>
      </c>
    </row>
    <row r="29" spans="1:18" ht="60">
      <c r="A29" s="13" t="s">
        <v>19</v>
      </c>
      <c r="B29" s="27">
        <v>1400223.86</v>
      </c>
      <c r="C29" s="22">
        <v>1600000</v>
      </c>
      <c r="D29" s="50">
        <v>1668520</v>
      </c>
      <c r="E29" s="2">
        <f t="shared" si="0"/>
        <v>268296.1399999999</v>
      </c>
      <c r="F29" s="4">
        <f t="shared" si="1"/>
        <v>119.16094616470825</v>
      </c>
      <c r="G29" s="2">
        <f t="shared" si="2"/>
        <v>68520</v>
      </c>
      <c r="H29" s="4">
        <f t="shared" si="5"/>
        <v>104.28249999999998</v>
      </c>
      <c r="I29" s="2">
        <v>1560000</v>
      </c>
      <c r="J29" s="2">
        <f t="shared" si="3"/>
        <v>159776.1399999999</v>
      </c>
      <c r="K29" s="4">
        <f t="shared" si="6"/>
        <v>111.41075684855133</v>
      </c>
      <c r="L29" s="2">
        <f t="shared" si="4"/>
        <v>-40000</v>
      </c>
      <c r="M29" s="4">
        <f t="shared" si="7"/>
        <v>97.5</v>
      </c>
      <c r="N29" s="5">
        <v>1200000</v>
      </c>
      <c r="O29" s="2">
        <f t="shared" si="8"/>
        <v>-200223.8600000001</v>
      </c>
      <c r="P29" s="4">
        <f t="shared" si="9"/>
        <v>85.70058219119333</v>
      </c>
      <c r="Q29" s="2">
        <f t="shared" si="10"/>
        <v>-400000</v>
      </c>
      <c r="R29" s="4">
        <f t="shared" si="11"/>
        <v>75</v>
      </c>
    </row>
    <row r="30" spans="1:18" ht="24">
      <c r="A30" s="13" t="s">
        <v>20</v>
      </c>
      <c r="B30" s="27">
        <v>45770</v>
      </c>
      <c r="C30" s="22">
        <v>0</v>
      </c>
      <c r="D30" s="22">
        <v>0</v>
      </c>
      <c r="E30" s="2">
        <f t="shared" si="0"/>
        <v>-45770</v>
      </c>
      <c r="F30" s="4">
        <f t="shared" si="1"/>
        <v>0</v>
      </c>
      <c r="G30" s="2">
        <f t="shared" si="2"/>
        <v>0</v>
      </c>
      <c r="H30" s="4"/>
      <c r="I30" s="2">
        <v>0</v>
      </c>
      <c r="J30" s="2">
        <f t="shared" si="3"/>
        <v>-45770</v>
      </c>
      <c r="K30" s="4">
        <f t="shared" si="6"/>
        <v>0</v>
      </c>
      <c r="L30" s="2">
        <f t="shared" si="4"/>
        <v>0</v>
      </c>
      <c r="M30" s="4"/>
      <c r="N30" s="5">
        <v>0</v>
      </c>
      <c r="O30" s="2">
        <f t="shared" si="8"/>
        <v>-45770</v>
      </c>
      <c r="P30" s="4">
        <f t="shared" si="9"/>
        <v>0</v>
      </c>
      <c r="Q30" s="2">
        <f t="shared" si="10"/>
        <v>0</v>
      </c>
      <c r="R30" s="4"/>
    </row>
    <row r="31" spans="1:18" ht="48">
      <c r="A31" s="13" t="s">
        <v>21</v>
      </c>
      <c r="B31" s="27">
        <v>71604</v>
      </c>
      <c r="C31" s="22">
        <v>62464</v>
      </c>
      <c r="D31" s="2">
        <v>263176</v>
      </c>
      <c r="E31" s="2">
        <f t="shared" si="0"/>
        <v>191572</v>
      </c>
      <c r="F31" s="4" t="s">
        <v>74</v>
      </c>
      <c r="G31" s="2">
        <f t="shared" si="2"/>
        <v>200712</v>
      </c>
      <c r="H31" s="4" t="s">
        <v>77</v>
      </c>
      <c r="I31" s="2">
        <v>0</v>
      </c>
      <c r="J31" s="2">
        <f t="shared" si="3"/>
        <v>-71604</v>
      </c>
      <c r="K31" s="4">
        <f t="shared" si="6"/>
        <v>0</v>
      </c>
      <c r="L31" s="2">
        <f t="shared" si="4"/>
        <v>-62464</v>
      </c>
      <c r="M31" s="4">
        <f t="shared" si="7"/>
        <v>0</v>
      </c>
      <c r="N31" s="5">
        <v>0</v>
      </c>
      <c r="O31" s="2">
        <f t="shared" si="8"/>
        <v>-71604</v>
      </c>
      <c r="P31" s="4">
        <f t="shared" si="9"/>
        <v>0</v>
      </c>
      <c r="Q31" s="2">
        <f t="shared" si="10"/>
        <v>-62464</v>
      </c>
      <c r="R31" s="4">
        <f t="shared" si="11"/>
        <v>0</v>
      </c>
    </row>
    <row r="32" spans="1:18" ht="36" customHeight="1">
      <c r="A32" s="11" t="s">
        <v>37</v>
      </c>
      <c r="B32" s="1">
        <f>B33+B34</f>
        <v>584845.86</v>
      </c>
      <c r="C32" s="1">
        <f>C33+C34</f>
        <v>510000</v>
      </c>
      <c r="D32" s="1">
        <f>D33+D34</f>
        <v>540388.3400000001</v>
      </c>
      <c r="E32" s="1">
        <f t="shared" si="0"/>
        <v>-44457.5199999999</v>
      </c>
      <c r="F32" s="3">
        <f t="shared" si="1"/>
        <v>92.39842101301701</v>
      </c>
      <c r="G32" s="1">
        <f t="shared" si="2"/>
        <v>30388.340000000084</v>
      </c>
      <c r="H32" s="3">
        <f t="shared" si="5"/>
        <v>105.95849803921571</v>
      </c>
      <c r="I32" s="1">
        <f>I33+I34</f>
        <v>424000</v>
      </c>
      <c r="J32" s="1">
        <f t="shared" si="3"/>
        <v>-160845.86</v>
      </c>
      <c r="K32" s="3">
        <f t="shared" si="6"/>
        <v>72.49773470226839</v>
      </c>
      <c r="L32" s="1">
        <f t="shared" si="4"/>
        <v>-86000</v>
      </c>
      <c r="M32" s="3">
        <f t="shared" si="7"/>
        <v>83.13725490196079</v>
      </c>
      <c r="N32" s="1">
        <f>N33+N34</f>
        <v>424000</v>
      </c>
      <c r="O32" s="1">
        <f t="shared" si="8"/>
        <v>-160845.86</v>
      </c>
      <c r="P32" s="3">
        <f t="shared" si="9"/>
        <v>72.49773470226839</v>
      </c>
      <c r="Q32" s="1">
        <f t="shared" si="10"/>
        <v>-86000</v>
      </c>
      <c r="R32" s="3">
        <f t="shared" si="11"/>
        <v>83.13725490196079</v>
      </c>
    </row>
    <row r="33" spans="1:18" ht="48">
      <c r="A33" s="12" t="s">
        <v>38</v>
      </c>
      <c r="B33" s="27">
        <v>368310.82</v>
      </c>
      <c r="C33" s="2">
        <v>410000</v>
      </c>
      <c r="D33" s="50">
        <v>480388.34</v>
      </c>
      <c r="E33" s="2">
        <f t="shared" si="0"/>
        <v>112077.52000000002</v>
      </c>
      <c r="F33" s="4">
        <f t="shared" si="1"/>
        <v>130.43014592946253</v>
      </c>
      <c r="G33" s="2">
        <f t="shared" si="2"/>
        <v>70388.34000000003</v>
      </c>
      <c r="H33" s="4">
        <f t="shared" si="5"/>
        <v>117.16788780487806</v>
      </c>
      <c r="I33" s="2">
        <v>364000</v>
      </c>
      <c r="J33" s="2">
        <f t="shared" si="3"/>
        <v>-4310.820000000007</v>
      </c>
      <c r="K33" s="4">
        <f t="shared" si="6"/>
        <v>98.82957008974105</v>
      </c>
      <c r="L33" s="2">
        <f t="shared" si="4"/>
        <v>-46000</v>
      </c>
      <c r="M33" s="4">
        <f t="shared" si="7"/>
        <v>88.78048780487805</v>
      </c>
      <c r="N33" s="5">
        <v>364000</v>
      </c>
      <c r="O33" s="2">
        <f t="shared" si="8"/>
        <v>-4310.820000000007</v>
      </c>
      <c r="P33" s="4">
        <f t="shared" si="9"/>
        <v>98.82957008974105</v>
      </c>
      <c r="Q33" s="2">
        <f t="shared" si="10"/>
        <v>-46000</v>
      </c>
      <c r="R33" s="4">
        <f t="shared" si="11"/>
        <v>88.78048780487805</v>
      </c>
    </row>
    <row r="34" spans="1:18" ht="36">
      <c r="A34" s="14" t="s">
        <v>46</v>
      </c>
      <c r="B34" s="27">
        <v>216535.04</v>
      </c>
      <c r="C34" s="2">
        <v>100000</v>
      </c>
      <c r="D34" s="2">
        <v>60000</v>
      </c>
      <c r="E34" s="2">
        <f t="shared" si="0"/>
        <v>-156535.04</v>
      </c>
      <c r="F34" s="4">
        <f t="shared" si="1"/>
        <v>27.70914120873924</v>
      </c>
      <c r="G34" s="2">
        <f t="shared" si="2"/>
        <v>-40000</v>
      </c>
      <c r="H34" s="4">
        <f t="shared" si="5"/>
        <v>60</v>
      </c>
      <c r="I34" s="2">
        <v>60000</v>
      </c>
      <c r="J34" s="2">
        <f t="shared" si="3"/>
        <v>-156535.04</v>
      </c>
      <c r="K34" s="4">
        <f t="shared" si="6"/>
        <v>27.70914120873924</v>
      </c>
      <c r="L34" s="2">
        <f t="shared" si="4"/>
        <v>-40000</v>
      </c>
      <c r="M34" s="4">
        <f t="shared" si="7"/>
        <v>60</v>
      </c>
      <c r="N34" s="5">
        <v>60000</v>
      </c>
      <c r="O34" s="2">
        <f t="shared" si="8"/>
        <v>-156535.04</v>
      </c>
      <c r="P34" s="4">
        <f t="shared" si="9"/>
        <v>27.70914120873924</v>
      </c>
      <c r="Q34" s="2">
        <f t="shared" si="10"/>
        <v>-40000</v>
      </c>
      <c r="R34" s="4">
        <f t="shared" si="11"/>
        <v>60</v>
      </c>
    </row>
    <row r="35" spans="1:18" ht="48">
      <c r="A35" s="11" t="s">
        <v>39</v>
      </c>
      <c r="B35" s="1">
        <f>B36</f>
        <v>2770509.54</v>
      </c>
      <c r="C35" s="1">
        <f>C36</f>
        <v>2277372.26</v>
      </c>
      <c r="D35" s="1">
        <f>D36</f>
        <v>2696347.46</v>
      </c>
      <c r="E35" s="1">
        <f t="shared" si="0"/>
        <v>-74162.08000000007</v>
      </c>
      <c r="F35" s="3">
        <f t="shared" si="1"/>
        <v>97.32316099514316</v>
      </c>
      <c r="G35" s="1">
        <f t="shared" si="2"/>
        <v>418975.2000000002</v>
      </c>
      <c r="H35" s="3">
        <f t="shared" si="5"/>
        <v>118.39730848394545</v>
      </c>
      <c r="I35" s="1">
        <f>I36</f>
        <v>1976095</v>
      </c>
      <c r="J35" s="1">
        <f t="shared" si="3"/>
        <v>-794414.54</v>
      </c>
      <c r="K35" s="3">
        <f t="shared" si="6"/>
        <v>71.32604928694813</v>
      </c>
      <c r="L35" s="1">
        <f t="shared" si="4"/>
        <v>-301277.2599999998</v>
      </c>
      <c r="M35" s="3">
        <f t="shared" si="7"/>
        <v>86.77083824670808</v>
      </c>
      <c r="N35" s="1">
        <f>N36</f>
        <v>1876095</v>
      </c>
      <c r="O35" s="1">
        <f t="shared" si="8"/>
        <v>-894414.54</v>
      </c>
      <c r="P35" s="3">
        <f t="shared" si="9"/>
        <v>67.71660493903227</v>
      </c>
      <c r="Q35" s="1">
        <f t="shared" si="10"/>
        <v>-401277.2599999998</v>
      </c>
      <c r="R35" s="3">
        <f t="shared" si="11"/>
        <v>82.37981260033439</v>
      </c>
    </row>
    <row r="36" spans="1:18" ht="24">
      <c r="A36" s="12" t="s">
        <v>40</v>
      </c>
      <c r="B36" s="27">
        <v>2770509.54</v>
      </c>
      <c r="C36" s="2">
        <v>2277372.26</v>
      </c>
      <c r="D36" s="2">
        <v>2696347.46</v>
      </c>
      <c r="E36" s="2">
        <f t="shared" si="0"/>
        <v>-74162.08000000007</v>
      </c>
      <c r="F36" s="4">
        <f t="shared" si="1"/>
        <v>97.32316099514316</v>
      </c>
      <c r="G36" s="2">
        <f t="shared" si="2"/>
        <v>418975.2000000002</v>
      </c>
      <c r="H36" s="4">
        <f t="shared" si="5"/>
        <v>118.39730848394545</v>
      </c>
      <c r="I36" s="2">
        <v>1976095</v>
      </c>
      <c r="J36" s="2">
        <f t="shared" si="3"/>
        <v>-794414.54</v>
      </c>
      <c r="K36" s="4">
        <f t="shared" si="6"/>
        <v>71.32604928694813</v>
      </c>
      <c r="L36" s="2">
        <f t="shared" si="4"/>
        <v>-301277.2599999998</v>
      </c>
      <c r="M36" s="4">
        <f t="shared" si="7"/>
        <v>86.77083824670808</v>
      </c>
      <c r="N36" s="2">
        <v>1876095</v>
      </c>
      <c r="O36" s="2">
        <f t="shared" si="8"/>
        <v>-894414.54</v>
      </c>
      <c r="P36" s="4">
        <f t="shared" si="9"/>
        <v>67.71660493903227</v>
      </c>
      <c r="Q36" s="2">
        <f t="shared" si="10"/>
        <v>-401277.2599999998</v>
      </c>
      <c r="R36" s="4">
        <f t="shared" si="11"/>
        <v>82.37981260033439</v>
      </c>
    </row>
    <row r="37" spans="1:18" ht="24">
      <c r="A37" s="8" t="s">
        <v>22</v>
      </c>
      <c r="B37" s="1">
        <f>B38</f>
        <v>2668970.3</v>
      </c>
      <c r="C37" s="1">
        <f>C38</f>
        <v>3386724.89</v>
      </c>
      <c r="D37" s="1">
        <f>D38</f>
        <v>3607090.24</v>
      </c>
      <c r="E37" s="1">
        <f t="shared" si="0"/>
        <v>938119.9400000004</v>
      </c>
      <c r="F37" s="3">
        <f t="shared" si="1"/>
        <v>135.14913373146192</v>
      </c>
      <c r="G37" s="1">
        <f t="shared" si="2"/>
        <v>220365.3500000001</v>
      </c>
      <c r="H37" s="3">
        <f t="shared" si="5"/>
        <v>106.50673902243062</v>
      </c>
      <c r="I37" s="1">
        <f>I38</f>
        <v>3558023.95</v>
      </c>
      <c r="J37" s="1">
        <f t="shared" si="3"/>
        <v>889053.6500000004</v>
      </c>
      <c r="K37" s="3">
        <f t="shared" si="6"/>
        <v>133.31073597934008</v>
      </c>
      <c r="L37" s="1">
        <f t="shared" si="4"/>
        <v>171299.06000000006</v>
      </c>
      <c r="M37" s="3">
        <f t="shared" si="7"/>
        <v>105.05795615421245</v>
      </c>
      <c r="N37" s="1">
        <f>N38</f>
        <v>3558023.95</v>
      </c>
      <c r="O37" s="1">
        <f t="shared" si="8"/>
        <v>889053.6500000004</v>
      </c>
      <c r="P37" s="3">
        <f t="shared" si="9"/>
        <v>133.31073597934008</v>
      </c>
      <c r="Q37" s="1">
        <f t="shared" si="10"/>
        <v>171299.06000000006</v>
      </c>
      <c r="R37" s="3">
        <f t="shared" si="11"/>
        <v>105.05795615421245</v>
      </c>
    </row>
    <row r="38" spans="1:18" ht="73.5" customHeight="1">
      <c r="A38" s="9" t="s">
        <v>23</v>
      </c>
      <c r="B38" s="27">
        <v>2668970.3</v>
      </c>
      <c r="C38" s="2">
        <v>3386724.89</v>
      </c>
      <c r="D38" s="2">
        <v>3607090.24</v>
      </c>
      <c r="E38" s="2">
        <f t="shared" si="0"/>
        <v>938119.9400000004</v>
      </c>
      <c r="F38" s="4">
        <f t="shared" si="1"/>
        <v>135.14913373146192</v>
      </c>
      <c r="G38" s="2">
        <f t="shared" si="2"/>
        <v>220365.3500000001</v>
      </c>
      <c r="H38" s="4">
        <f t="shared" si="5"/>
        <v>106.50673902243062</v>
      </c>
      <c r="I38" s="2">
        <v>3558023.95</v>
      </c>
      <c r="J38" s="2">
        <f t="shared" si="3"/>
        <v>889053.6500000004</v>
      </c>
      <c r="K38" s="4">
        <f t="shared" si="6"/>
        <v>133.31073597934008</v>
      </c>
      <c r="L38" s="2">
        <f t="shared" si="4"/>
        <v>171299.06000000006</v>
      </c>
      <c r="M38" s="4">
        <f t="shared" si="7"/>
        <v>105.05795615421245</v>
      </c>
      <c r="N38" s="2">
        <v>3558023.95</v>
      </c>
      <c r="O38" s="2">
        <f t="shared" si="8"/>
        <v>889053.6500000004</v>
      </c>
      <c r="P38" s="4">
        <f t="shared" si="9"/>
        <v>133.31073597934008</v>
      </c>
      <c r="Q38" s="2">
        <f t="shared" si="10"/>
        <v>171299.06000000006</v>
      </c>
      <c r="R38" s="4">
        <f t="shared" si="11"/>
        <v>105.05795615421245</v>
      </c>
    </row>
    <row r="39" spans="1:18" ht="60">
      <c r="A39" s="8" t="s">
        <v>51</v>
      </c>
      <c r="B39" s="1">
        <f>B40+B41+B42+B43+B44</f>
        <v>29516790.240000002</v>
      </c>
      <c r="C39" s="1">
        <f>C40+C41+C42+C43+C44</f>
        <v>10865907.19</v>
      </c>
      <c r="D39" s="1">
        <f>D40+D41+D42+D43+D44</f>
        <v>7064675.390000001</v>
      </c>
      <c r="E39" s="1">
        <f t="shared" si="0"/>
        <v>-22452114.85</v>
      </c>
      <c r="F39" s="3">
        <f t="shared" si="1"/>
        <v>23.934429633294705</v>
      </c>
      <c r="G39" s="1">
        <f t="shared" si="2"/>
        <v>-3801231.799999999</v>
      </c>
      <c r="H39" s="3">
        <f t="shared" si="5"/>
        <v>65.01689427737512</v>
      </c>
      <c r="I39" s="1">
        <f>I40+I41+I42+I43+I44</f>
        <v>648839.8</v>
      </c>
      <c r="J39" s="1">
        <f t="shared" si="3"/>
        <v>-28867950.44</v>
      </c>
      <c r="K39" s="3">
        <f t="shared" si="6"/>
        <v>2.198205816839521</v>
      </c>
      <c r="L39" s="1">
        <f t="shared" si="4"/>
        <v>-10217067.389999999</v>
      </c>
      <c r="M39" s="3">
        <f t="shared" si="7"/>
        <v>5.971335744493876</v>
      </c>
      <c r="N39" s="1">
        <f>N40+N41+N42+N43+N44</f>
        <v>1286189.2</v>
      </c>
      <c r="O39" s="1">
        <f t="shared" si="8"/>
        <v>-28230601.040000003</v>
      </c>
      <c r="P39" s="3">
        <f t="shared" si="9"/>
        <v>4.357483281691675</v>
      </c>
      <c r="Q39" s="1">
        <f t="shared" si="10"/>
        <v>-9579717.99</v>
      </c>
      <c r="R39" s="3">
        <f t="shared" si="11"/>
        <v>11.836924220958673</v>
      </c>
    </row>
    <row r="40" spans="1:18" ht="24">
      <c r="A40" s="9" t="s">
        <v>24</v>
      </c>
      <c r="B40" s="27">
        <v>2669975.1</v>
      </c>
      <c r="C40" s="2">
        <v>0</v>
      </c>
      <c r="D40" s="2">
        <v>105108</v>
      </c>
      <c r="E40" s="2">
        <f t="shared" si="0"/>
        <v>-2564867.1</v>
      </c>
      <c r="F40" s="4">
        <f t="shared" si="1"/>
        <v>3.9366659262103227</v>
      </c>
      <c r="G40" s="2">
        <f t="shared" si="2"/>
        <v>105108</v>
      </c>
      <c r="H40" s="4"/>
      <c r="I40" s="2">
        <v>116263</v>
      </c>
      <c r="J40" s="2">
        <f t="shared" si="3"/>
        <v>-2553712.1</v>
      </c>
      <c r="K40" s="4">
        <f t="shared" si="6"/>
        <v>4.3544600846652095</v>
      </c>
      <c r="L40" s="2">
        <f t="shared" si="4"/>
        <v>116263</v>
      </c>
      <c r="M40" s="4"/>
      <c r="N40" s="7">
        <v>116263</v>
      </c>
      <c r="O40" s="2">
        <f t="shared" si="8"/>
        <v>-2553712.1</v>
      </c>
      <c r="P40" s="4">
        <f t="shared" si="9"/>
        <v>4.3544600846652095</v>
      </c>
      <c r="Q40" s="2">
        <f t="shared" si="10"/>
        <v>116263</v>
      </c>
      <c r="R40" s="4"/>
    </row>
    <row r="41" spans="1:18" ht="38.25" customHeight="1">
      <c r="A41" s="9" t="s">
        <v>25</v>
      </c>
      <c r="B41" s="27">
        <v>1615140</v>
      </c>
      <c r="C41" s="2">
        <v>646056</v>
      </c>
      <c r="D41" s="2">
        <v>83450</v>
      </c>
      <c r="E41" s="2">
        <f t="shared" si="0"/>
        <v>-1531690</v>
      </c>
      <c r="F41" s="4">
        <f t="shared" si="1"/>
        <v>5.166734772217888</v>
      </c>
      <c r="G41" s="2">
        <f t="shared" si="2"/>
        <v>-562606</v>
      </c>
      <c r="H41" s="4">
        <f t="shared" si="5"/>
        <v>12.91683693054472</v>
      </c>
      <c r="I41" s="2">
        <v>107676</v>
      </c>
      <c r="J41" s="2">
        <f t="shared" si="3"/>
        <v>-1507464</v>
      </c>
      <c r="K41" s="4">
        <f t="shared" si="6"/>
        <v>6.666666666666667</v>
      </c>
      <c r="L41" s="2">
        <f t="shared" si="4"/>
        <v>-538380</v>
      </c>
      <c r="M41" s="4">
        <f t="shared" si="7"/>
        <v>16.666666666666664</v>
      </c>
      <c r="N41" s="2">
        <v>107676</v>
      </c>
      <c r="O41" s="2">
        <f t="shared" si="8"/>
        <v>-1507464</v>
      </c>
      <c r="P41" s="4">
        <f t="shared" si="9"/>
        <v>6.666666666666667</v>
      </c>
      <c r="Q41" s="2">
        <f t="shared" si="10"/>
        <v>-538380</v>
      </c>
      <c r="R41" s="4">
        <f t="shared" si="11"/>
        <v>16.666666666666664</v>
      </c>
    </row>
    <row r="42" spans="1:18" ht="39" customHeight="1">
      <c r="A42" s="10" t="s">
        <v>53</v>
      </c>
      <c r="B42" s="27">
        <v>10555660.48</v>
      </c>
      <c r="C42" s="2">
        <v>8015730</v>
      </c>
      <c r="D42" s="2">
        <v>849801.6</v>
      </c>
      <c r="E42" s="2">
        <f t="shared" si="0"/>
        <v>-9705858.88</v>
      </c>
      <c r="F42" s="4">
        <f t="shared" si="1"/>
        <v>8.050671974625693</v>
      </c>
      <c r="G42" s="2">
        <f t="shared" si="2"/>
        <v>-7165928.4</v>
      </c>
      <c r="H42" s="4">
        <f t="shared" si="5"/>
        <v>10.601674457597749</v>
      </c>
      <c r="I42" s="2">
        <v>424900.8</v>
      </c>
      <c r="J42" s="2">
        <f t="shared" si="3"/>
        <v>-10130759.68</v>
      </c>
      <c r="K42" s="4">
        <f t="shared" si="6"/>
        <v>4.025335987312847</v>
      </c>
      <c r="L42" s="2">
        <f t="shared" si="4"/>
        <v>-7590829.2</v>
      </c>
      <c r="M42" s="4">
        <f t="shared" si="7"/>
        <v>5.3008372287988745</v>
      </c>
      <c r="N42" s="5">
        <v>1062250.2</v>
      </c>
      <c r="O42" s="2">
        <f t="shared" si="8"/>
        <v>-9493410.280000001</v>
      </c>
      <c r="P42" s="4">
        <f t="shared" si="9"/>
        <v>10.063322915820043</v>
      </c>
      <c r="Q42" s="2">
        <f t="shared" si="10"/>
        <v>-6953479.8</v>
      </c>
      <c r="R42" s="4">
        <f t="shared" si="11"/>
        <v>13.252070616150993</v>
      </c>
    </row>
    <row r="43" spans="1:18" ht="27" customHeight="1">
      <c r="A43" s="15" t="s">
        <v>47</v>
      </c>
      <c r="B43" s="27">
        <v>0</v>
      </c>
      <c r="C43" s="2">
        <v>0</v>
      </c>
      <c r="D43" s="2">
        <v>200000</v>
      </c>
      <c r="E43" s="2">
        <f t="shared" si="0"/>
        <v>200000</v>
      </c>
      <c r="F43" s="4"/>
      <c r="G43" s="2">
        <f t="shared" si="2"/>
        <v>200000</v>
      </c>
      <c r="H43" s="4"/>
      <c r="I43" s="2">
        <v>0</v>
      </c>
      <c r="J43" s="2">
        <f t="shared" si="3"/>
        <v>0</v>
      </c>
      <c r="K43" s="4"/>
      <c r="L43" s="2">
        <f t="shared" si="4"/>
        <v>0</v>
      </c>
      <c r="M43" s="4"/>
      <c r="N43" s="2">
        <v>0</v>
      </c>
      <c r="O43" s="2">
        <f t="shared" si="8"/>
        <v>0</v>
      </c>
      <c r="P43" s="4"/>
      <c r="Q43" s="2">
        <f t="shared" si="10"/>
        <v>0</v>
      </c>
      <c r="R43" s="4"/>
    </row>
    <row r="44" spans="1:18" ht="27" customHeight="1">
      <c r="A44" s="38" t="s">
        <v>52</v>
      </c>
      <c r="B44" s="39">
        <v>14676014.66</v>
      </c>
      <c r="C44" s="40">
        <v>2204121.19</v>
      </c>
      <c r="D44" s="40">
        <v>5826315.79</v>
      </c>
      <c r="E44" s="2">
        <f t="shared" si="0"/>
        <v>-8849698.870000001</v>
      </c>
      <c r="F44" s="4">
        <f t="shared" si="1"/>
        <v>39.69957733743501</v>
      </c>
      <c r="G44" s="2">
        <f t="shared" si="2"/>
        <v>3622194.6</v>
      </c>
      <c r="H44" s="4" t="s">
        <v>78</v>
      </c>
      <c r="I44" s="2">
        <v>0</v>
      </c>
      <c r="J44" s="2">
        <f t="shared" si="3"/>
        <v>-14676014.66</v>
      </c>
      <c r="K44" s="4">
        <f t="shared" si="6"/>
        <v>0</v>
      </c>
      <c r="L44" s="2">
        <f t="shared" si="4"/>
        <v>-2204121.19</v>
      </c>
      <c r="M44" s="4">
        <f t="shared" si="7"/>
        <v>0</v>
      </c>
      <c r="N44" s="2">
        <v>0</v>
      </c>
      <c r="O44" s="2">
        <f t="shared" si="8"/>
        <v>-14676014.66</v>
      </c>
      <c r="P44" s="4">
        <f t="shared" si="9"/>
        <v>0</v>
      </c>
      <c r="Q44" s="2">
        <f t="shared" si="10"/>
        <v>-2204121.19</v>
      </c>
      <c r="R44" s="4">
        <f t="shared" si="11"/>
        <v>0</v>
      </c>
    </row>
    <row r="45" spans="1:18" ht="48">
      <c r="A45" s="41" t="s">
        <v>26</v>
      </c>
      <c r="B45" s="1">
        <f>B47+B48</f>
        <v>24027437.93</v>
      </c>
      <c r="C45" s="1">
        <f>C47+C48</f>
        <v>22183927.67</v>
      </c>
      <c r="D45" s="1">
        <f>D47+D48</f>
        <v>11993362.35</v>
      </c>
      <c r="E45" s="1">
        <f t="shared" si="0"/>
        <v>-12034075.58</v>
      </c>
      <c r="F45" s="3">
        <f t="shared" si="1"/>
        <v>49.915277629436375</v>
      </c>
      <c r="G45" s="1">
        <f t="shared" si="2"/>
        <v>-10190565.320000002</v>
      </c>
      <c r="H45" s="3">
        <f t="shared" si="5"/>
        <v>54.06329541102403</v>
      </c>
      <c r="I45" s="1">
        <f>I47+I48</f>
        <v>6901890</v>
      </c>
      <c r="J45" s="1">
        <f t="shared" si="3"/>
        <v>-17125547.93</v>
      </c>
      <c r="K45" s="3">
        <f t="shared" si="6"/>
        <v>28.725035187303465</v>
      </c>
      <c r="L45" s="1">
        <f t="shared" si="4"/>
        <v>-15282037.670000002</v>
      </c>
      <c r="M45" s="3">
        <f t="shared" si="7"/>
        <v>31.112119110150342</v>
      </c>
      <c r="N45" s="1">
        <f>N47+N48</f>
        <v>7038750</v>
      </c>
      <c r="O45" s="1">
        <f t="shared" si="8"/>
        <v>-16988687.93</v>
      </c>
      <c r="P45" s="3">
        <f t="shared" si="9"/>
        <v>29.294633995127757</v>
      </c>
      <c r="Q45" s="1">
        <f t="shared" si="10"/>
        <v>-15145177.670000002</v>
      </c>
      <c r="R45" s="3">
        <f t="shared" si="11"/>
        <v>31.729052243163935</v>
      </c>
    </row>
    <row r="46" spans="1:18" ht="0.75" customHeight="1">
      <c r="A46" s="33" t="s">
        <v>41</v>
      </c>
      <c r="B46" s="34"/>
      <c r="C46" s="35"/>
      <c r="D46" s="36"/>
      <c r="E46" s="1">
        <f t="shared" si="0"/>
        <v>0</v>
      </c>
      <c r="F46" s="3" t="e">
        <f t="shared" si="1"/>
        <v>#DIV/0!</v>
      </c>
      <c r="G46" s="1">
        <f t="shared" si="2"/>
        <v>0</v>
      </c>
      <c r="H46" s="3" t="e">
        <f t="shared" si="5"/>
        <v>#DIV/0!</v>
      </c>
      <c r="I46" s="37"/>
      <c r="J46" s="1">
        <f t="shared" si="3"/>
        <v>0</v>
      </c>
      <c r="K46" s="3" t="e">
        <f t="shared" si="6"/>
        <v>#DIV/0!</v>
      </c>
      <c r="L46" s="1">
        <f t="shared" si="4"/>
        <v>0</v>
      </c>
      <c r="M46" s="3" t="e">
        <f t="shared" si="7"/>
        <v>#DIV/0!</v>
      </c>
      <c r="N46" s="37"/>
      <c r="O46" s="1">
        <f t="shared" si="8"/>
        <v>0</v>
      </c>
      <c r="P46" s="3" t="e">
        <f t="shared" si="9"/>
        <v>#DIV/0!</v>
      </c>
      <c r="Q46" s="1">
        <f t="shared" si="10"/>
        <v>0</v>
      </c>
      <c r="R46" s="3" t="e">
        <f t="shared" si="11"/>
        <v>#DIV/0!</v>
      </c>
    </row>
    <row r="47" spans="1:18" ht="26.25" customHeight="1">
      <c r="A47" s="29" t="s">
        <v>59</v>
      </c>
      <c r="B47" s="27">
        <v>6109912.61</v>
      </c>
      <c r="C47" s="2">
        <v>4921808.6</v>
      </c>
      <c r="D47" s="24">
        <v>5222122.35</v>
      </c>
      <c r="E47" s="2">
        <f t="shared" si="0"/>
        <v>-887790.2600000007</v>
      </c>
      <c r="F47" s="4">
        <f t="shared" si="1"/>
        <v>85.46967335429694</v>
      </c>
      <c r="G47" s="2">
        <f t="shared" si="2"/>
        <v>300313.75</v>
      </c>
      <c r="H47" s="4">
        <f t="shared" si="5"/>
        <v>106.10169501512108</v>
      </c>
      <c r="I47" s="2">
        <v>0</v>
      </c>
      <c r="J47" s="2">
        <f t="shared" si="3"/>
        <v>-6109912.61</v>
      </c>
      <c r="K47" s="4">
        <f t="shared" si="6"/>
        <v>0</v>
      </c>
      <c r="L47" s="2">
        <f t="shared" si="4"/>
        <v>-4921808.6</v>
      </c>
      <c r="M47" s="4">
        <f t="shared" si="7"/>
        <v>0</v>
      </c>
      <c r="N47" s="2">
        <v>0</v>
      </c>
      <c r="O47" s="2">
        <f t="shared" si="8"/>
        <v>-6109912.61</v>
      </c>
      <c r="P47" s="4">
        <f t="shared" si="9"/>
        <v>0</v>
      </c>
      <c r="Q47" s="2">
        <f t="shared" si="10"/>
        <v>-4921808.6</v>
      </c>
      <c r="R47" s="4">
        <f t="shared" si="11"/>
        <v>0</v>
      </c>
    </row>
    <row r="48" spans="1:18" ht="36">
      <c r="A48" s="28" t="s">
        <v>42</v>
      </c>
      <c r="B48" s="27">
        <v>17917525.32</v>
      </c>
      <c r="C48" s="2">
        <v>17262119.07</v>
      </c>
      <c r="D48" s="2">
        <v>6771240</v>
      </c>
      <c r="E48" s="2">
        <f t="shared" si="0"/>
        <v>-11146285.32</v>
      </c>
      <c r="F48" s="4">
        <f t="shared" si="1"/>
        <v>37.79115630684651</v>
      </c>
      <c r="G48" s="2">
        <f t="shared" si="2"/>
        <v>-10490879.07</v>
      </c>
      <c r="H48" s="4">
        <f t="shared" si="5"/>
        <v>39.22600679871223</v>
      </c>
      <c r="I48" s="2">
        <v>6901890</v>
      </c>
      <c r="J48" s="2">
        <f t="shared" si="3"/>
        <v>-11015635.32</v>
      </c>
      <c r="K48" s="4">
        <f t="shared" si="6"/>
        <v>38.52033066360974</v>
      </c>
      <c r="L48" s="2">
        <f t="shared" si="4"/>
        <v>-10360229.07</v>
      </c>
      <c r="M48" s="4">
        <f t="shared" si="7"/>
        <v>39.98286636775006</v>
      </c>
      <c r="N48" s="5">
        <v>7038750</v>
      </c>
      <c r="O48" s="2">
        <f t="shared" si="8"/>
        <v>-10878775.32</v>
      </c>
      <c r="P48" s="4">
        <f t="shared" si="9"/>
        <v>39.28416382447171</v>
      </c>
      <c r="Q48" s="2">
        <f t="shared" si="10"/>
        <v>-10223369.07</v>
      </c>
      <c r="R48" s="4">
        <f t="shared" si="11"/>
        <v>40.77570066257225</v>
      </c>
    </row>
    <row r="49" spans="1:18" ht="48">
      <c r="A49" s="8" t="s">
        <v>27</v>
      </c>
      <c r="B49" s="1">
        <f>B50+B51+B52</f>
        <v>876174.8400000001</v>
      </c>
      <c r="C49" s="1">
        <f>C50+C51+C52</f>
        <v>806035</v>
      </c>
      <c r="D49" s="1">
        <f>D50+D51+D52</f>
        <v>761000</v>
      </c>
      <c r="E49" s="1">
        <f t="shared" si="0"/>
        <v>-115174.84000000008</v>
      </c>
      <c r="F49" s="3">
        <f t="shared" si="1"/>
        <v>86.85481085030928</v>
      </c>
      <c r="G49" s="1">
        <f t="shared" si="2"/>
        <v>-45035</v>
      </c>
      <c r="H49" s="3">
        <f t="shared" si="5"/>
        <v>94.41277363886184</v>
      </c>
      <c r="I49" s="1">
        <f>I50+I51+I52</f>
        <v>625000</v>
      </c>
      <c r="J49" s="1">
        <f t="shared" si="3"/>
        <v>-251174.84000000008</v>
      </c>
      <c r="K49" s="3">
        <f t="shared" si="6"/>
        <v>71.33279471937358</v>
      </c>
      <c r="L49" s="1">
        <f t="shared" si="4"/>
        <v>-181035</v>
      </c>
      <c r="M49" s="3">
        <f t="shared" si="7"/>
        <v>77.54005719354619</v>
      </c>
      <c r="N49" s="1">
        <f>N50+N51+N52</f>
        <v>625000</v>
      </c>
      <c r="O49" s="1">
        <f t="shared" si="8"/>
        <v>-251174.84000000008</v>
      </c>
      <c r="P49" s="3">
        <f t="shared" si="9"/>
        <v>71.33279471937358</v>
      </c>
      <c r="Q49" s="1">
        <f t="shared" si="10"/>
        <v>-181035</v>
      </c>
      <c r="R49" s="3">
        <f t="shared" si="11"/>
        <v>77.54005719354619</v>
      </c>
    </row>
    <row r="50" spans="1:18" ht="36">
      <c r="A50" s="9" t="s">
        <v>28</v>
      </c>
      <c r="B50" s="27">
        <v>376174.84</v>
      </c>
      <c r="C50" s="2">
        <v>306035</v>
      </c>
      <c r="D50" s="2">
        <v>261000</v>
      </c>
      <c r="E50" s="2">
        <f t="shared" si="0"/>
        <v>-115174.84000000003</v>
      </c>
      <c r="F50" s="4">
        <f t="shared" si="1"/>
        <v>69.38263069374868</v>
      </c>
      <c r="G50" s="2">
        <f t="shared" si="2"/>
        <v>-45035</v>
      </c>
      <c r="H50" s="4">
        <f t="shared" si="5"/>
        <v>85.28436289966834</v>
      </c>
      <c r="I50" s="2">
        <v>125000</v>
      </c>
      <c r="J50" s="2">
        <f t="shared" si="3"/>
        <v>-251174.84000000003</v>
      </c>
      <c r="K50" s="4">
        <f t="shared" si="6"/>
        <v>33.22922925945818</v>
      </c>
      <c r="L50" s="2">
        <f t="shared" si="4"/>
        <v>-181035</v>
      </c>
      <c r="M50" s="4">
        <f t="shared" si="7"/>
        <v>40.84500138873005</v>
      </c>
      <c r="N50" s="5">
        <v>125000</v>
      </c>
      <c r="O50" s="2">
        <f t="shared" si="8"/>
        <v>-251174.84000000003</v>
      </c>
      <c r="P50" s="4">
        <f t="shared" si="9"/>
        <v>33.22922925945818</v>
      </c>
      <c r="Q50" s="2">
        <f t="shared" si="10"/>
        <v>-181035</v>
      </c>
      <c r="R50" s="4">
        <f t="shared" si="11"/>
        <v>40.84500138873005</v>
      </c>
    </row>
    <row r="51" spans="1:18" ht="48">
      <c r="A51" s="9" t="s">
        <v>29</v>
      </c>
      <c r="B51" s="27">
        <v>200000</v>
      </c>
      <c r="C51" s="2">
        <v>200000</v>
      </c>
      <c r="D51" s="2">
        <v>200000</v>
      </c>
      <c r="E51" s="2">
        <f t="shared" si="0"/>
        <v>0</v>
      </c>
      <c r="F51" s="4">
        <f t="shared" si="1"/>
        <v>100</v>
      </c>
      <c r="G51" s="2">
        <f t="shared" si="2"/>
        <v>0</v>
      </c>
      <c r="H51" s="4">
        <f t="shared" si="5"/>
        <v>100</v>
      </c>
      <c r="I51" s="2">
        <v>200000</v>
      </c>
      <c r="J51" s="2">
        <f t="shared" si="3"/>
        <v>0</v>
      </c>
      <c r="K51" s="4">
        <f t="shared" si="6"/>
        <v>100</v>
      </c>
      <c r="L51" s="2">
        <f t="shared" si="4"/>
        <v>0</v>
      </c>
      <c r="M51" s="4">
        <f t="shared" si="7"/>
        <v>100</v>
      </c>
      <c r="N51" s="2">
        <v>200000</v>
      </c>
      <c r="O51" s="2">
        <f t="shared" si="8"/>
        <v>0</v>
      </c>
      <c r="P51" s="4">
        <f t="shared" si="9"/>
        <v>100</v>
      </c>
      <c r="Q51" s="2">
        <f t="shared" si="10"/>
        <v>0</v>
      </c>
      <c r="R51" s="4">
        <f t="shared" si="11"/>
        <v>100</v>
      </c>
    </row>
    <row r="52" spans="1:18" ht="60">
      <c r="A52" s="9" t="s">
        <v>30</v>
      </c>
      <c r="B52" s="27">
        <v>300000</v>
      </c>
      <c r="C52" s="2">
        <v>300000</v>
      </c>
      <c r="D52" s="2">
        <v>300000</v>
      </c>
      <c r="E52" s="2">
        <f t="shared" si="0"/>
        <v>0</v>
      </c>
      <c r="F52" s="4">
        <f t="shared" si="1"/>
        <v>100</v>
      </c>
      <c r="G52" s="2">
        <f t="shared" si="2"/>
        <v>0</v>
      </c>
      <c r="H52" s="4">
        <f t="shared" si="5"/>
        <v>100</v>
      </c>
      <c r="I52" s="2">
        <v>300000</v>
      </c>
      <c r="J52" s="2">
        <f t="shared" si="3"/>
        <v>0</v>
      </c>
      <c r="K52" s="4">
        <f t="shared" si="6"/>
        <v>100</v>
      </c>
      <c r="L52" s="2">
        <f t="shared" si="4"/>
        <v>0</v>
      </c>
      <c r="M52" s="4">
        <f t="shared" si="7"/>
        <v>100</v>
      </c>
      <c r="N52" s="2">
        <v>300000</v>
      </c>
      <c r="O52" s="2">
        <f t="shared" si="8"/>
        <v>0</v>
      </c>
      <c r="P52" s="4">
        <f t="shared" si="9"/>
        <v>100</v>
      </c>
      <c r="Q52" s="2">
        <f t="shared" si="10"/>
        <v>0</v>
      </c>
      <c r="R52" s="4">
        <f t="shared" si="11"/>
        <v>100</v>
      </c>
    </row>
    <row r="53" spans="1:18" ht="48">
      <c r="A53" s="8" t="s">
        <v>31</v>
      </c>
      <c r="B53" s="1">
        <f>B54+B55</f>
        <v>8059250.09</v>
      </c>
      <c r="C53" s="1">
        <f>C54+C55</f>
        <v>7829738</v>
      </c>
      <c r="D53" s="1">
        <f>D54+D55</f>
        <v>9763745</v>
      </c>
      <c r="E53" s="1">
        <f t="shared" si="0"/>
        <v>1704494.9100000001</v>
      </c>
      <c r="F53" s="3">
        <f t="shared" si="1"/>
        <v>121.1495473023595</v>
      </c>
      <c r="G53" s="1">
        <f t="shared" si="2"/>
        <v>1934007</v>
      </c>
      <c r="H53" s="3">
        <f t="shared" si="5"/>
        <v>124.70078820006493</v>
      </c>
      <c r="I53" s="1">
        <f>I54+I55</f>
        <v>8773910.809999999</v>
      </c>
      <c r="J53" s="1">
        <f t="shared" si="3"/>
        <v>714660.7199999988</v>
      </c>
      <c r="K53" s="3">
        <f t="shared" si="6"/>
        <v>108.86758336097246</v>
      </c>
      <c r="L53" s="1">
        <f t="shared" si="4"/>
        <v>944172.8099999987</v>
      </c>
      <c r="M53" s="3">
        <f t="shared" si="7"/>
        <v>112.05880464965747</v>
      </c>
      <c r="N53" s="1">
        <f>N54+N55</f>
        <v>9529350.72</v>
      </c>
      <c r="O53" s="1">
        <f t="shared" si="8"/>
        <v>1470100.6300000008</v>
      </c>
      <c r="P53" s="3">
        <f t="shared" si="9"/>
        <v>118.24115908531138</v>
      </c>
      <c r="Q53" s="1">
        <f t="shared" si="10"/>
        <v>1699612.7200000007</v>
      </c>
      <c r="R53" s="3">
        <f t="shared" si="11"/>
        <v>121.70714677809143</v>
      </c>
    </row>
    <row r="54" spans="1:18" ht="24">
      <c r="A54" s="9" t="s">
        <v>32</v>
      </c>
      <c r="B54" s="27">
        <v>7897777.09</v>
      </c>
      <c r="C54" s="2">
        <v>7829738</v>
      </c>
      <c r="D54" s="2">
        <v>8763745</v>
      </c>
      <c r="E54" s="2">
        <f t="shared" si="0"/>
        <v>865967.9100000001</v>
      </c>
      <c r="F54" s="4">
        <f t="shared" si="1"/>
        <v>110.96470437354418</v>
      </c>
      <c r="G54" s="2">
        <f t="shared" si="2"/>
        <v>934007</v>
      </c>
      <c r="H54" s="4">
        <f t="shared" si="5"/>
        <v>111.92896875987421</v>
      </c>
      <c r="I54" s="2">
        <v>8273910.81</v>
      </c>
      <c r="J54" s="2">
        <f t="shared" si="3"/>
        <v>376133.71999999974</v>
      </c>
      <c r="K54" s="4">
        <f t="shared" si="6"/>
        <v>104.762526413619</v>
      </c>
      <c r="L54" s="2">
        <f t="shared" si="4"/>
        <v>444172.8099999996</v>
      </c>
      <c r="M54" s="4">
        <f t="shared" si="7"/>
        <v>105.67289492956213</v>
      </c>
      <c r="N54" s="2">
        <v>8529350.72</v>
      </c>
      <c r="O54" s="2">
        <f t="shared" si="8"/>
        <v>631573.6300000008</v>
      </c>
      <c r="P54" s="4">
        <f t="shared" si="9"/>
        <v>107.99685307400846</v>
      </c>
      <c r="Q54" s="2">
        <f t="shared" si="10"/>
        <v>699612.7200000007</v>
      </c>
      <c r="R54" s="4">
        <f t="shared" si="11"/>
        <v>108.93532733790072</v>
      </c>
    </row>
    <row r="55" spans="1:18" ht="36">
      <c r="A55" s="12" t="s">
        <v>50</v>
      </c>
      <c r="B55" s="27">
        <v>161473</v>
      </c>
      <c r="C55" s="22">
        <v>0</v>
      </c>
      <c r="D55" s="2">
        <v>1000000</v>
      </c>
      <c r="E55" s="2">
        <f t="shared" si="0"/>
        <v>838527</v>
      </c>
      <c r="F55" s="4">
        <f t="shared" si="1"/>
        <v>619.2985824255449</v>
      </c>
      <c r="G55" s="2">
        <f t="shared" si="2"/>
        <v>1000000</v>
      </c>
      <c r="H55" s="4"/>
      <c r="I55" s="2">
        <v>500000</v>
      </c>
      <c r="J55" s="2">
        <f t="shared" si="3"/>
        <v>338527</v>
      </c>
      <c r="K55" s="4" t="s">
        <v>80</v>
      </c>
      <c r="L55" s="2">
        <f t="shared" si="4"/>
        <v>500000</v>
      </c>
      <c r="M55" s="4"/>
      <c r="N55" s="5">
        <v>1000000</v>
      </c>
      <c r="O55" s="2">
        <f t="shared" si="8"/>
        <v>838527</v>
      </c>
      <c r="P55" s="4">
        <f t="shared" si="9"/>
        <v>619.2985824255449</v>
      </c>
      <c r="Q55" s="2">
        <f t="shared" si="10"/>
        <v>1000000</v>
      </c>
      <c r="R55" s="4"/>
    </row>
    <row r="56" spans="1:18" ht="36">
      <c r="A56" s="11" t="s">
        <v>43</v>
      </c>
      <c r="B56" s="1">
        <f>B57+B58</f>
        <v>2015710.28</v>
      </c>
      <c r="C56" s="1">
        <f>C57+C58</f>
        <v>3679663.6500000004</v>
      </c>
      <c r="D56" s="1">
        <f>D57+D58</f>
        <v>4582406.67</v>
      </c>
      <c r="E56" s="1">
        <f t="shared" si="0"/>
        <v>2566696.3899999997</v>
      </c>
      <c r="F56" s="3" t="s">
        <v>75</v>
      </c>
      <c r="G56" s="1">
        <f t="shared" si="2"/>
        <v>902743.0199999996</v>
      </c>
      <c r="H56" s="3">
        <f t="shared" si="5"/>
        <v>124.53330265661644</v>
      </c>
      <c r="I56" s="1">
        <f>I57+I58</f>
        <v>2623260</v>
      </c>
      <c r="J56" s="1">
        <f t="shared" si="3"/>
        <v>607549.72</v>
      </c>
      <c r="K56" s="3">
        <f t="shared" si="6"/>
        <v>130.14072637462561</v>
      </c>
      <c r="L56" s="1">
        <f t="shared" si="4"/>
        <v>-1056403.6500000004</v>
      </c>
      <c r="M56" s="3">
        <f t="shared" si="7"/>
        <v>71.2907550667029</v>
      </c>
      <c r="N56" s="1">
        <f>N57+N58</f>
        <v>2623260</v>
      </c>
      <c r="O56" s="1">
        <f t="shared" si="8"/>
        <v>607549.72</v>
      </c>
      <c r="P56" s="3">
        <f t="shared" si="9"/>
        <v>130.14072637462561</v>
      </c>
      <c r="Q56" s="1">
        <f t="shared" si="10"/>
        <v>-1056403.6500000004</v>
      </c>
      <c r="R56" s="3">
        <f t="shared" si="11"/>
        <v>71.2907550667029</v>
      </c>
    </row>
    <row r="57" spans="1:18" ht="24">
      <c r="A57" s="12" t="s">
        <v>44</v>
      </c>
      <c r="B57" s="27">
        <v>1101710.28</v>
      </c>
      <c r="C57" s="2">
        <v>2812302.74</v>
      </c>
      <c r="D57" s="2">
        <v>2400000</v>
      </c>
      <c r="E57" s="2">
        <f t="shared" si="0"/>
        <v>1298289.72</v>
      </c>
      <c r="F57" s="4">
        <f t="shared" si="1"/>
        <v>217.8431157055192</v>
      </c>
      <c r="G57" s="2">
        <f t="shared" si="2"/>
        <v>-412302.7400000002</v>
      </c>
      <c r="H57" s="4">
        <f t="shared" si="5"/>
        <v>85.33931876765159</v>
      </c>
      <c r="I57" s="2">
        <v>900000</v>
      </c>
      <c r="J57" s="2">
        <f t="shared" si="3"/>
        <v>-201710.28000000003</v>
      </c>
      <c r="K57" s="4">
        <f t="shared" si="6"/>
        <v>81.69116838956971</v>
      </c>
      <c r="L57" s="2">
        <f t="shared" si="4"/>
        <v>-1912302.7400000002</v>
      </c>
      <c r="M57" s="4">
        <f t="shared" si="7"/>
        <v>32.002244537869345</v>
      </c>
      <c r="N57" s="5">
        <v>900000</v>
      </c>
      <c r="O57" s="2">
        <f t="shared" si="8"/>
        <v>-201710.28000000003</v>
      </c>
      <c r="P57" s="4">
        <f t="shared" si="9"/>
        <v>81.69116838956971</v>
      </c>
      <c r="Q57" s="2">
        <f t="shared" si="10"/>
        <v>-1912302.7400000002</v>
      </c>
      <c r="R57" s="4">
        <f t="shared" si="11"/>
        <v>32.002244537869345</v>
      </c>
    </row>
    <row r="58" spans="1:18" ht="24">
      <c r="A58" s="12" t="s">
        <v>45</v>
      </c>
      <c r="B58" s="27">
        <v>914000</v>
      </c>
      <c r="C58" s="2">
        <v>867360.91</v>
      </c>
      <c r="D58" s="2">
        <v>2182406.67</v>
      </c>
      <c r="E58" s="2">
        <f t="shared" si="0"/>
        <v>1268406.67</v>
      </c>
      <c r="F58" s="4" t="s">
        <v>76</v>
      </c>
      <c r="G58" s="2">
        <f t="shared" si="2"/>
        <v>1315045.7599999998</v>
      </c>
      <c r="H58" s="4" t="s">
        <v>79</v>
      </c>
      <c r="I58" s="2">
        <v>1723260</v>
      </c>
      <c r="J58" s="2">
        <f t="shared" si="3"/>
        <v>809260</v>
      </c>
      <c r="K58" s="4">
        <f t="shared" si="6"/>
        <v>188.54048140043764</v>
      </c>
      <c r="L58" s="2">
        <f t="shared" si="4"/>
        <v>855899.09</v>
      </c>
      <c r="M58" s="4">
        <f t="shared" si="7"/>
        <v>198.67854086253436</v>
      </c>
      <c r="N58" s="5">
        <v>1723260</v>
      </c>
      <c r="O58" s="2">
        <f t="shared" si="8"/>
        <v>809260</v>
      </c>
      <c r="P58" s="4">
        <f t="shared" si="9"/>
        <v>188.54048140043764</v>
      </c>
      <c r="Q58" s="2">
        <f t="shared" si="10"/>
        <v>855899.09</v>
      </c>
      <c r="R58" s="4">
        <f t="shared" si="11"/>
        <v>198.67854086253436</v>
      </c>
    </row>
    <row r="59" spans="1:18" ht="48.75">
      <c r="A59" s="16" t="s">
        <v>56</v>
      </c>
      <c r="B59" s="21">
        <f>B60</f>
        <v>250000</v>
      </c>
      <c r="C59" s="1">
        <f>C60</f>
        <v>0</v>
      </c>
      <c r="D59" s="1">
        <v>0</v>
      </c>
      <c r="E59" s="1">
        <f t="shared" si="0"/>
        <v>-250000</v>
      </c>
      <c r="F59" s="3">
        <f t="shared" si="1"/>
        <v>0</v>
      </c>
      <c r="G59" s="1">
        <f t="shared" si="2"/>
        <v>0</v>
      </c>
      <c r="H59" s="3"/>
      <c r="I59" s="1">
        <f>I60</f>
        <v>0</v>
      </c>
      <c r="J59" s="1">
        <f t="shared" si="3"/>
        <v>-250000</v>
      </c>
      <c r="K59" s="3">
        <f t="shared" si="6"/>
        <v>0</v>
      </c>
      <c r="L59" s="1">
        <f t="shared" si="4"/>
        <v>0</v>
      </c>
      <c r="M59" s="3"/>
      <c r="N59" s="31">
        <f>N60</f>
        <v>0</v>
      </c>
      <c r="O59" s="1">
        <f t="shared" si="8"/>
        <v>-250000</v>
      </c>
      <c r="P59" s="3">
        <f t="shared" si="9"/>
        <v>0</v>
      </c>
      <c r="Q59" s="1">
        <f t="shared" si="10"/>
        <v>0</v>
      </c>
      <c r="R59" s="3"/>
    </row>
    <row r="60" spans="1:18" ht="36.75">
      <c r="A60" s="17" t="s">
        <v>57</v>
      </c>
      <c r="B60" s="27">
        <v>250000</v>
      </c>
      <c r="C60" s="2">
        <v>0</v>
      </c>
      <c r="D60" s="2">
        <v>0</v>
      </c>
      <c r="E60" s="2">
        <f t="shared" si="0"/>
        <v>-250000</v>
      </c>
      <c r="F60" s="4">
        <f t="shared" si="1"/>
        <v>0</v>
      </c>
      <c r="G60" s="2">
        <f t="shared" si="2"/>
        <v>0</v>
      </c>
      <c r="H60" s="4"/>
      <c r="I60" s="2">
        <v>0</v>
      </c>
      <c r="J60" s="2">
        <f t="shared" si="3"/>
        <v>-250000</v>
      </c>
      <c r="K60" s="4">
        <f t="shared" si="6"/>
        <v>0</v>
      </c>
      <c r="L60" s="2">
        <f t="shared" si="4"/>
        <v>0</v>
      </c>
      <c r="M60" s="4"/>
      <c r="N60" s="5">
        <v>0</v>
      </c>
      <c r="O60" s="2">
        <f t="shared" si="8"/>
        <v>-250000</v>
      </c>
      <c r="P60" s="4">
        <f t="shared" si="9"/>
        <v>0</v>
      </c>
      <c r="Q60" s="2">
        <f t="shared" si="10"/>
        <v>0</v>
      </c>
      <c r="R60" s="4"/>
    </row>
    <row r="61" spans="1:18" ht="72" hidden="1">
      <c r="A61" s="18" t="s">
        <v>48</v>
      </c>
      <c r="B61" s="1"/>
      <c r="C61" s="6">
        <f>C62</f>
        <v>0</v>
      </c>
      <c r="D61" s="6">
        <f>D62</f>
        <v>0</v>
      </c>
      <c r="E61" s="1">
        <f t="shared" si="0"/>
        <v>0</v>
      </c>
      <c r="F61" s="3" t="e">
        <f t="shared" si="1"/>
        <v>#DIV/0!</v>
      </c>
      <c r="G61" s="1">
        <f t="shared" si="2"/>
        <v>0</v>
      </c>
      <c r="H61" s="3" t="e">
        <f t="shared" si="5"/>
        <v>#DIV/0!</v>
      </c>
      <c r="I61" s="6">
        <f>I62</f>
        <v>0</v>
      </c>
      <c r="J61" s="1">
        <f t="shared" si="3"/>
        <v>0</v>
      </c>
      <c r="K61" s="3" t="e">
        <f t="shared" si="6"/>
        <v>#DIV/0!</v>
      </c>
      <c r="L61" s="1">
        <f t="shared" si="4"/>
        <v>0</v>
      </c>
      <c r="M61" s="3" t="e">
        <f t="shared" si="7"/>
        <v>#DIV/0!</v>
      </c>
      <c r="N61" s="6">
        <f>N62</f>
        <v>0</v>
      </c>
      <c r="O61" s="1">
        <f t="shared" si="8"/>
        <v>0</v>
      </c>
      <c r="P61" s="3" t="e">
        <f t="shared" si="9"/>
        <v>#DIV/0!</v>
      </c>
      <c r="Q61" s="1">
        <f t="shared" si="10"/>
        <v>0</v>
      </c>
      <c r="R61" s="3" t="e">
        <f t="shared" si="11"/>
        <v>#DIV/0!</v>
      </c>
    </row>
    <row r="62" spans="1:18" ht="48" hidden="1">
      <c r="A62" s="19" t="s">
        <v>49</v>
      </c>
      <c r="B62" s="1"/>
      <c r="C62" s="26"/>
      <c r="D62" s="2"/>
      <c r="E62" s="1">
        <f t="shared" si="0"/>
        <v>0</v>
      </c>
      <c r="F62" s="3" t="e">
        <f t="shared" si="1"/>
        <v>#DIV/0!</v>
      </c>
      <c r="G62" s="1">
        <f t="shared" si="2"/>
        <v>0</v>
      </c>
      <c r="H62" s="3" t="e">
        <f t="shared" si="5"/>
        <v>#DIV/0!</v>
      </c>
      <c r="I62" s="2"/>
      <c r="J62" s="1">
        <f t="shared" si="3"/>
        <v>0</v>
      </c>
      <c r="K62" s="3" t="e">
        <f t="shared" si="6"/>
        <v>#DIV/0!</v>
      </c>
      <c r="L62" s="1">
        <f t="shared" si="4"/>
        <v>0</v>
      </c>
      <c r="M62" s="3" t="e">
        <f t="shared" si="7"/>
        <v>#DIV/0!</v>
      </c>
      <c r="N62" s="2"/>
      <c r="O62" s="1">
        <f t="shared" si="8"/>
        <v>0</v>
      </c>
      <c r="P62" s="3" t="e">
        <f t="shared" si="9"/>
        <v>#DIV/0!</v>
      </c>
      <c r="Q62" s="1">
        <f t="shared" si="10"/>
        <v>0</v>
      </c>
      <c r="R62" s="3" t="e">
        <f t="shared" si="11"/>
        <v>#DIV/0!</v>
      </c>
    </row>
    <row r="63" spans="1:18" ht="72">
      <c r="A63" s="42" t="s">
        <v>69</v>
      </c>
      <c r="B63" s="43"/>
      <c r="C63" s="56">
        <v>702912.5</v>
      </c>
      <c r="D63" s="1">
        <v>0</v>
      </c>
      <c r="E63" s="1">
        <f t="shared" si="0"/>
        <v>0</v>
      </c>
      <c r="F63" s="3"/>
      <c r="G63" s="1">
        <f t="shared" si="2"/>
        <v>-702912.5</v>
      </c>
      <c r="H63" s="3">
        <f t="shared" si="5"/>
        <v>0</v>
      </c>
      <c r="I63" s="1">
        <v>0</v>
      </c>
      <c r="J63" s="1">
        <f t="shared" si="3"/>
        <v>0</v>
      </c>
      <c r="K63" s="3"/>
      <c r="L63" s="1">
        <f t="shared" si="4"/>
        <v>-702912.5</v>
      </c>
      <c r="M63" s="3">
        <f t="shared" si="7"/>
        <v>0</v>
      </c>
      <c r="N63" s="1">
        <v>0</v>
      </c>
      <c r="O63" s="1">
        <f t="shared" si="8"/>
        <v>0</v>
      </c>
      <c r="P63" s="3"/>
      <c r="Q63" s="1">
        <f t="shared" si="10"/>
        <v>-702912.5</v>
      </c>
      <c r="R63" s="3">
        <f t="shared" si="11"/>
        <v>0</v>
      </c>
    </row>
    <row r="64" spans="1:18" ht="36">
      <c r="A64" s="44" t="s">
        <v>70</v>
      </c>
      <c r="B64" s="45"/>
      <c r="C64" s="57">
        <v>702912.5</v>
      </c>
      <c r="D64" s="2">
        <v>0</v>
      </c>
      <c r="E64" s="2">
        <f>D64-B64</f>
        <v>0</v>
      </c>
      <c r="F64" s="4"/>
      <c r="G64" s="1">
        <f t="shared" si="2"/>
        <v>-702912.5</v>
      </c>
      <c r="H64" s="4">
        <f t="shared" si="5"/>
        <v>0</v>
      </c>
      <c r="I64" s="2">
        <v>0</v>
      </c>
      <c r="J64" s="2">
        <f t="shared" si="3"/>
        <v>0</v>
      </c>
      <c r="K64" s="4"/>
      <c r="L64" s="2">
        <f t="shared" si="4"/>
        <v>-702912.5</v>
      </c>
      <c r="M64" s="4">
        <f t="shared" si="7"/>
        <v>0</v>
      </c>
      <c r="N64" s="2">
        <v>0</v>
      </c>
      <c r="O64" s="2">
        <f t="shared" si="8"/>
        <v>0</v>
      </c>
      <c r="P64" s="4"/>
      <c r="Q64" s="2">
        <f t="shared" si="10"/>
        <v>-702912.5</v>
      </c>
      <c r="R64" s="4">
        <f t="shared" si="11"/>
        <v>0</v>
      </c>
    </row>
    <row r="65" spans="1:18" ht="60">
      <c r="A65" s="46" t="s">
        <v>71</v>
      </c>
      <c r="B65" s="1"/>
      <c r="C65" s="48">
        <v>6757083.31</v>
      </c>
      <c r="D65" s="1">
        <v>0</v>
      </c>
      <c r="E65" s="1">
        <f t="shared" si="0"/>
        <v>0</v>
      </c>
      <c r="F65" s="3"/>
      <c r="G65" s="1">
        <f t="shared" si="2"/>
        <v>-6757083.31</v>
      </c>
      <c r="H65" s="3">
        <f t="shared" si="5"/>
        <v>0</v>
      </c>
      <c r="I65" s="1">
        <v>0</v>
      </c>
      <c r="J65" s="1">
        <f t="shared" si="3"/>
        <v>0</v>
      </c>
      <c r="K65" s="3"/>
      <c r="L65" s="1">
        <f t="shared" si="4"/>
        <v>-6757083.31</v>
      </c>
      <c r="M65" s="3">
        <f t="shared" si="7"/>
        <v>0</v>
      </c>
      <c r="N65" s="1">
        <v>0</v>
      </c>
      <c r="O65" s="1">
        <f t="shared" si="8"/>
        <v>0</v>
      </c>
      <c r="P65" s="3"/>
      <c r="Q65" s="1">
        <f t="shared" si="10"/>
        <v>-6757083.31</v>
      </c>
      <c r="R65" s="3">
        <f t="shared" si="11"/>
        <v>0</v>
      </c>
    </row>
    <row r="66" spans="1:18" ht="60">
      <c r="A66" s="47" t="s">
        <v>72</v>
      </c>
      <c r="B66" s="1"/>
      <c r="C66" s="49">
        <v>6757083.31</v>
      </c>
      <c r="D66" s="2">
        <v>0</v>
      </c>
      <c r="E66" s="2">
        <f t="shared" si="0"/>
        <v>0</v>
      </c>
      <c r="F66" s="4"/>
      <c r="G66" s="2">
        <f t="shared" si="2"/>
        <v>-6757083.31</v>
      </c>
      <c r="H66" s="4">
        <f t="shared" si="5"/>
        <v>0</v>
      </c>
      <c r="I66" s="2">
        <v>0</v>
      </c>
      <c r="J66" s="2">
        <f t="shared" si="3"/>
        <v>0</v>
      </c>
      <c r="K66" s="4"/>
      <c r="L66" s="2">
        <f t="shared" si="4"/>
        <v>-6757083.31</v>
      </c>
      <c r="M66" s="4">
        <f t="shared" si="7"/>
        <v>0</v>
      </c>
      <c r="N66" s="2">
        <v>0</v>
      </c>
      <c r="O66" s="2">
        <f t="shared" si="8"/>
        <v>0</v>
      </c>
      <c r="P66" s="4"/>
      <c r="Q66" s="2">
        <f t="shared" si="10"/>
        <v>-6757083.31</v>
      </c>
      <c r="R66" s="4">
        <f t="shared" si="11"/>
        <v>0</v>
      </c>
    </row>
    <row r="67" spans="1:18" ht="15">
      <c r="A67" s="20" t="s">
        <v>4</v>
      </c>
      <c r="B67" s="1">
        <f>B61+B59+B56+B53+B49+B45+B39+B37+B35+B32+B26+B24+B22+B19+B8</f>
        <v>579049496.3599999</v>
      </c>
      <c r="C67" s="1">
        <f>C8+C19+C22+C24+C26+C32+C35+C37+C39+C45+C49+C53+C56+C59+C63+C65</f>
        <v>638125961.3599999</v>
      </c>
      <c r="D67" s="1">
        <f>D61+D56+D53+D49+D45+D39+D37+D35+D32+D26+D24+D22+D19+D8</f>
        <v>598092745.95</v>
      </c>
      <c r="E67" s="1">
        <f t="shared" si="0"/>
        <v>19043249.590000153</v>
      </c>
      <c r="F67" s="3">
        <f t="shared" si="1"/>
        <v>103.2887084281584</v>
      </c>
      <c r="G67" s="1">
        <f t="shared" si="2"/>
        <v>-40033215.40999985</v>
      </c>
      <c r="H67" s="3">
        <f t="shared" si="5"/>
        <v>93.72643994538642</v>
      </c>
      <c r="I67" s="1">
        <f>I61+I56+I53+I49+I45+I39+I37+I35+I32+I26+I24+I22+I19+I8</f>
        <v>542135510.5400001</v>
      </c>
      <c r="J67" s="1">
        <f t="shared" si="3"/>
        <v>-36913985.819999814</v>
      </c>
      <c r="K67" s="3">
        <f t="shared" si="6"/>
        <v>93.62507245890944</v>
      </c>
      <c r="L67" s="1">
        <f t="shared" si="4"/>
        <v>-95990450.81999981</v>
      </c>
      <c r="M67" s="3">
        <f t="shared" si="7"/>
        <v>84.95744466885174</v>
      </c>
      <c r="N67" s="1">
        <f>N61+N56+N53+N49+N45+N39+N37+N35+N32+N26+N24+N22+N19+N8</f>
        <v>504468932.39</v>
      </c>
      <c r="O67" s="1">
        <f t="shared" si="8"/>
        <v>-74580563.96999991</v>
      </c>
      <c r="P67" s="3">
        <f t="shared" si="9"/>
        <v>87.12017462430663</v>
      </c>
      <c r="Q67" s="1">
        <f t="shared" si="10"/>
        <v>-133657028.96999991</v>
      </c>
      <c r="R67" s="3">
        <f t="shared" si="11"/>
        <v>79.05475767117441</v>
      </c>
    </row>
  </sheetData>
  <sheetProtection/>
  <mergeCells count="16">
    <mergeCell ref="J6:K6"/>
    <mergeCell ref="L6:M6"/>
    <mergeCell ref="N5:N7"/>
    <mergeCell ref="O5:R5"/>
    <mergeCell ref="O6:P6"/>
    <mergeCell ref="Q6:R6"/>
    <mergeCell ref="A2:L2"/>
    <mergeCell ref="A5:A7"/>
    <mergeCell ref="B5:B7"/>
    <mergeCell ref="C5:C7"/>
    <mergeCell ref="D5:D7"/>
    <mergeCell ref="E5:H5"/>
    <mergeCell ref="E6:F6"/>
    <mergeCell ref="G6:H6"/>
    <mergeCell ref="I5:I7"/>
    <mergeCell ref="J5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k51n2</dc:creator>
  <cp:keywords/>
  <dc:description/>
  <cp:lastModifiedBy>k51n2</cp:lastModifiedBy>
  <cp:lastPrinted>2019-11-21T07:40:32Z</cp:lastPrinted>
  <dcterms:created xsi:type="dcterms:W3CDTF">2017-11-20T07:55:38Z</dcterms:created>
  <dcterms:modified xsi:type="dcterms:W3CDTF">2021-11-16T07:46:01Z</dcterms:modified>
  <cp:category/>
  <cp:version/>
  <cp:contentType/>
  <cp:contentStatus/>
</cp:coreProperties>
</file>