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Раздел, подраздел" sheetId="1" r:id="rId1"/>
    <sheet name="Программа" sheetId="2" r:id="rId2"/>
  </sheets>
  <definedNames/>
  <calcPr fullCalcOnLoad="1"/>
</workbook>
</file>

<file path=xl/sharedStrings.xml><?xml version="1.0" encoding="utf-8"?>
<sst xmlns="http://schemas.openxmlformats.org/spreadsheetml/2006/main" count="171" uniqueCount="116">
  <si>
    <t>Раздел, подраздел</t>
  </si>
  <si>
    <t>Наименование</t>
  </si>
  <si>
    <t>Отклонение</t>
  </si>
  <si>
    <t xml:space="preserve">сумма, руб.     </t>
  </si>
  <si>
    <t>%/ 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</si>
  <si>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</si>
  <si>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</si>
  <si>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</si>
  <si>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</si>
  <si>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</si>
  <si>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</si>
  <si>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</si>
  <si>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</si>
  <si>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 –коммунальное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</si>
  <si>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</si>
  <si>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</si>
  <si>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</si>
  <si>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</si>
  <si>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</si>
  <si>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</si>
  <si>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ВСЕГО РАСХОДОВ</t>
  </si>
  <si>
    <t>0100</t>
  </si>
  <si>
    <t>0105</t>
  </si>
  <si>
    <t>0106</t>
  </si>
  <si>
    <t>0113</t>
  </si>
  <si>
    <t>0300</t>
  </si>
  <si>
    <t>0309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</si>
  <si>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</si>
  <si>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</si>
  <si>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</si>
  <si>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</si>
  <si>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</si>
  <si>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</si>
  <si>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</si>
  <si>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</si>
  <si>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</si>
  <si>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</si>
  <si>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</si>
  <si>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0111</t>
  </si>
  <si>
    <t>Резервные фонды</t>
  </si>
  <si>
    <t>0501</t>
  </si>
  <si>
    <t>Жилищное хозяйство</t>
  </si>
  <si>
    <t>0804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</si>
  <si>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</si>
  <si>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</si>
  <si>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</si>
  <si>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0802</t>
  </si>
  <si>
    <t>Кинематография</t>
  </si>
  <si>
    <t>Наименование                                        программы, подпрограммы</t>
  </si>
  <si>
    <t>Муниципальная программа «Развитие культуры Фурмановского муниципального района»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</si>
  <si>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</si>
  <si>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</si>
  <si>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Муниципальная программа «Забота и поддержка»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</si>
  <si>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</si>
  <si>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</si>
  <si>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</si>
  <si>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Муниципальная программа «Безопасный район»</t>
  </si>
  <si>
    <t>Подпрограмма «Стимулирование развития жилищного строительства»</t>
  </si>
  <si>
    <t>Муниципальная программа «Развитие транспортной системы Фурмановского муниципального района»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</si>
  <si>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</si>
  <si>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</si>
  <si>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Муниципальная программа «Развитие малого и среднего предпринимательства в Фурмановском муниципальном районе»</t>
  </si>
  <si>
    <t>Подпрограмма «Финансовая поддержка субъектов малого и среднего предпринимательства»</t>
  </si>
  <si>
    <t>Муниципальная программа «Благоустройство Фурмановского муниципального района»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</si>
  <si>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</si>
  <si>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</si>
  <si>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</si>
  <si>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</si>
  <si>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</si>
  <si>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</si>
  <si>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«Развитие молодежной политики Фурмановского муниципального района»</t>
  </si>
  <si>
    <t>Подпрограмма «Организация и проведения спортивно-культурных мероприятий»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</si>
  <si>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</si>
  <si>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Муниципальная программа «Управление муниципальным имуществом Фурмановского муниципального района»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</si>
  <si>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</si>
  <si>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</si>
  <si>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</si>
  <si>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</si>
  <si>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Подпрограмма «Осуществление мероприятий по участию в предупреждении и ликвидации последствий чрезвычайных ситуаций, втом числе по обеспечению безопасности людей на водных объектах, охране их жизни и здоровья»</t>
  </si>
  <si>
    <t>Муниципальная программа «Обеспечение доступным и комфортным жильем населения Фурмановского муниципального района»</t>
  </si>
  <si>
    <t>Муниципальная программа «Совершенствование местного самоуправления Фурмановского муниципалього района»</t>
  </si>
  <si>
    <t>Подпрограмма «Обеспечение деятельности администрации, её структурных подразделений и органов Фурмановского муниципального района»</t>
  </si>
  <si>
    <t>План на 2022 год, руб (проект)</t>
  </si>
  <si>
    <t>0107</t>
  </si>
  <si>
    <t>Проведение выборов, референдумов</t>
  </si>
  <si>
    <t>Муниципальная программа «Формирование современной городской среды на территории Фурмановского городского поселения»</t>
  </si>
  <si>
    <t>План на 2023 год, руб (проект)</t>
  </si>
  <si>
    <t>0505</t>
  </si>
  <si>
    <t>Другие вопросы в области жилищно-коммунального хозяйства</t>
  </si>
  <si>
    <t>ИТОГО по программам</t>
  </si>
  <si>
    <t>Подпрограмма «Благоустройство общественных территорий»</t>
  </si>
  <si>
    <t>Подпрограмма «Благоустройство территорий в рамках поддержки местных инициатив»</t>
  </si>
  <si>
    <t>Подпрограмма «Развитие газификации Фурмановского муниципального района»</t>
  </si>
  <si>
    <t>в 9 раз</t>
  </si>
  <si>
    <t>в 10 раз</t>
  </si>
  <si>
    <r>
      <t xml:space="preserve">Расходы бюджета </t>
    </r>
    <r>
      <rPr>
        <b/>
        <sz val="11"/>
        <color indexed="8"/>
        <rFont val="Times New Roman"/>
        <family val="1"/>
      </rPr>
      <t>Фурмановского городского поселения по разделам и подразделам классификации расходов бюджетов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</si>
  <si>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2020 год, руб.</t>
  </si>
  <si>
    <t>Ожидаемое исполнение (оценка) за 2021 год, руб.</t>
  </si>
  <si>
    <t>к отчету за 2020 год</t>
  </si>
  <si>
    <t>к ожидаемому исполнению за 2021 год</t>
  </si>
  <si>
    <t>План на 2024 год, руб (проект)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</si>
  <si>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</si>
  <si>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</si>
  <si>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(отчет) за 2020 год, руб.</t>
  </si>
  <si>
    <t>в 7 раз</t>
  </si>
  <si>
    <t>в 5 раз</t>
  </si>
  <si>
    <t>в 4 раза</t>
  </si>
  <si>
    <t>в 6 раз</t>
  </si>
  <si>
    <t>в 8 раз</t>
  </si>
  <si>
    <r>
      <t xml:space="preserve">Расходы бюджета </t>
    </r>
    <r>
      <rPr>
        <b/>
        <sz val="11"/>
        <color indexed="8"/>
        <rFont val="Times New Roman"/>
        <family val="1"/>
      </rPr>
      <t>Фурмановского городского поселения в разрезе муниципальных программ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</si>
  <si>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Подпрограмма «Переселение граждан из аврийного жилищного фонда»</t>
  </si>
  <si>
    <t>Подпрограмма «Развитие футбола на территории Фурмановского муниципального района»</t>
  </si>
  <si>
    <t>в 3 раза</t>
  </si>
  <si>
    <t>в 11 раз</t>
  </si>
  <si>
    <t>в 13 раз</t>
  </si>
  <si>
    <t>в 2 раза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</si>
</sst>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35" borderId="2" xfId="58" applyNumberFormat="1" applyFont="1" applyFill="1" applyAlignment="1" applyProtection="1">
      <alignment horizontal="center" vertical="center" shrinkToFit="1"/>
      <protection/>
    </xf>
    <xf numFmtId="4" fontId="49" fillId="0" borderId="15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/>
    </xf>
    <xf numFmtId="4" fontId="5" fillId="0" borderId="14" xfId="83" applyNumberFormat="1" applyFont="1" applyBorder="1" applyAlignment="1">
      <alignment horizontal="center" vertical="center" wrapText="1"/>
      <protection/>
    </xf>
    <xf numFmtId="4" fontId="49" fillId="0" borderId="14" xfId="0" applyNumberFormat="1" applyFont="1" applyBorder="1" applyAlignment="1">
      <alignment horizontal="center" vertical="center" wrapText="1"/>
    </xf>
    <xf numFmtId="4" fontId="5" fillId="0" borderId="14" xfId="83" applyNumberFormat="1" applyFont="1" applyBorder="1" applyAlignment="1">
      <alignment horizontal="center" vertical="center"/>
      <protection/>
    </xf>
    <xf numFmtId="4" fontId="49" fillId="35" borderId="2" xfId="58" applyNumberFormat="1" applyFont="1" applyFill="1" applyAlignment="1" applyProtection="1">
      <alignment horizontal="center" vertical="center" shrinkToFit="1"/>
      <protection/>
    </xf>
    <xf numFmtId="4" fontId="49" fillId="35" borderId="2" xfId="59" applyNumberFormat="1" applyFont="1" applyFill="1" applyAlignment="1" applyProtection="1">
      <alignment horizontal="center" vertical="center" shrinkToFit="1"/>
      <protection/>
    </xf>
    <xf numFmtId="0" fontId="51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181" fontId="47" fillId="0" borderId="14" xfId="0" applyNumberFormat="1" applyFont="1" applyBorder="1" applyAlignment="1">
      <alignment horizontal="left" vertical="center" wrapText="1"/>
    </xf>
    <xf numFmtId="181" fontId="48" fillId="0" borderId="14" xfId="0" applyNumberFormat="1" applyFont="1" applyBorder="1" applyAlignment="1">
      <alignment horizontal="left" vertical="center" wrapText="1"/>
    </xf>
    <xf numFmtId="181" fontId="7" fillId="0" borderId="14" xfId="0" applyNumberFormat="1" applyFont="1" applyFill="1" applyBorder="1" applyAlignment="1">
      <alignment horizontal="left" vertical="center" wrapText="1"/>
    </xf>
    <xf numFmtId="181" fontId="8" fillId="0" borderId="14" xfId="0" applyNumberFormat="1" applyFont="1" applyFill="1" applyBorder="1" applyAlignment="1">
      <alignment horizontal="left" vertical="center" wrapText="1"/>
    </xf>
    <xf numFmtId="4" fontId="50" fillId="35" borderId="14" xfId="58" applyNumberFormat="1" applyFont="1" applyFill="1" applyBorder="1" applyAlignment="1" applyProtection="1">
      <alignment horizontal="center" vertical="center" shrinkToFit="1"/>
      <protection/>
    </xf>
    <xf numFmtId="4" fontId="49" fillId="35" borderId="14" xfId="58" applyNumberFormat="1" applyFont="1" applyFill="1" applyBorder="1" applyAlignment="1" applyProtection="1">
      <alignment horizontal="center" vertical="center" shrinkToFit="1"/>
      <protection/>
    </xf>
    <xf numFmtId="4" fontId="49" fillId="35" borderId="14" xfId="59" applyNumberFormat="1" applyFont="1" applyFill="1" applyBorder="1" applyAlignment="1" applyProtection="1">
      <alignment horizontal="center" vertical="center" shrinkToFit="1"/>
      <protection/>
    </xf>
    <xf numFmtId="4" fontId="50" fillId="35" borderId="14" xfId="59" applyNumberFormat="1" applyFont="1" applyFill="1" applyBorder="1" applyAlignment="1" applyProtection="1">
      <alignment horizontal="center" vertical="center" shrinkToFit="1"/>
      <protection/>
    </xf>
    <xf numFmtId="4" fontId="47" fillId="0" borderId="14" xfId="0" applyNumberFormat="1" applyFont="1" applyBorder="1" applyAlignment="1">
      <alignment horizontal="center" vertical="center"/>
    </xf>
    <xf numFmtId="4" fontId="6" fillId="0" borderId="14" xfId="83" applyNumberFormat="1" applyFont="1" applyBorder="1" applyAlignment="1">
      <alignment horizontal="center" vertical="center" wrapText="1"/>
      <protection/>
    </xf>
    <xf numFmtId="4" fontId="6" fillId="0" borderId="14" xfId="83" applyNumberFormat="1" applyFont="1" applyBorder="1" applyAlignment="1">
      <alignment horizontal="center" vertical="center"/>
      <protection/>
    </xf>
    <xf numFmtId="4" fontId="48" fillId="0" borderId="14" xfId="0" applyNumberFormat="1" applyFont="1" applyFill="1" applyBorder="1" applyAlignment="1">
      <alignment horizontal="center" vertical="center"/>
    </xf>
    <xf numFmtId="4" fontId="51" fillId="0" borderId="0" xfId="0" applyNumberFormat="1" applyFont="1" applyAlignment="1">
      <alignment/>
    </xf>
    <xf numFmtId="181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zoomScale="75" zoomScaleNormal="75" zoomScalePageLayoutView="0" workbookViewId="0" topLeftCell="A2">
      <selection activeCell="H39" sqref="H39"/>
    </sheetView>
  </sheetViews>
  <sheetFormatPr defaultColWidth="9.140625" defaultRowHeight="15"/>
  <cols>
    <col min="1" max="1" width="8.57421875" style="20" customWidth="1"/>
    <col min="2" max="2" width="32.57421875" style="20" customWidth="1"/>
    <col min="3" max="3" width="16.140625" style="20" customWidth="1"/>
    <col min="4" max="4" width="15.00390625" style="20" customWidth="1"/>
    <col min="5" max="5" width="15.140625" style="20" customWidth="1"/>
    <col min="6" max="6" width="13.7109375" style="20" customWidth="1"/>
    <col min="7" max="7" width="10.8515625" style="20" bestFit="1" customWidth="1"/>
    <col min="8" max="8" width="13.140625" style="20" customWidth="1"/>
    <col min="9" max="9" width="10.00390625" style="20" bestFit="1" customWidth="1"/>
    <col min="10" max="10" width="14.8515625" style="20" customWidth="1"/>
    <col min="11" max="11" width="12.140625" style="20" customWidth="1"/>
    <col min="12" max="12" width="10.00390625" style="20" customWidth="1"/>
    <col min="13" max="13" width="14.421875" style="20" customWidth="1"/>
    <col min="14" max="14" width="9.140625" style="20" customWidth="1"/>
    <col min="15" max="15" width="15.57421875" style="20" customWidth="1"/>
    <col min="16" max="16" width="13.421875" style="20" customWidth="1"/>
    <col min="17" max="17" width="9.140625" style="20" customWidth="1"/>
    <col min="18" max="18" width="14.57421875" style="20" customWidth="1"/>
    <col min="19" max="19" width="10.00390625" style="20" bestFit="1" customWidth="1"/>
    <col min="20" max="16384" width="9.140625" style="20" customWidth="1"/>
  </cols>
  <sheetData>
    <row r="2" spans="2:13" ht="37.5" customHeight="1">
      <c r="B2" s="38" t="s">
        <v>95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5" spans="1:19" ht="27.75" customHeight="1">
      <c r="A5" s="40" t="s">
        <v>0</v>
      </c>
      <c r="B5" s="40" t="s">
        <v>1</v>
      </c>
      <c r="C5" s="40" t="s">
        <v>103</v>
      </c>
      <c r="D5" s="40" t="s">
        <v>97</v>
      </c>
      <c r="E5" s="40" t="s">
        <v>82</v>
      </c>
      <c r="F5" s="40" t="s">
        <v>2</v>
      </c>
      <c r="G5" s="40"/>
      <c r="H5" s="40"/>
      <c r="I5" s="40"/>
      <c r="J5" s="40" t="s">
        <v>86</v>
      </c>
      <c r="K5" s="40" t="s">
        <v>2</v>
      </c>
      <c r="L5" s="40"/>
      <c r="M5" s="40"/>
      <c r="N5" s="40"/>
      <c r="O5" s="40" t="s">
        <v>100</v>
      </c>
      <c r="P5" s="40" t="s">
        <v>2</v>
      </c>
      <c r="Q5" s="40"/>
      <c r="R5" s="40"/>
      <c r="S5" s="40"/>
    </row>
    <row r="6" spans="1:19" ht="27" customHeight="1">
      <c r="A6" s="40"/>
      <c r="B6" s="40"/>
      <c r="C6" s="40"/>
      <c r="D6" s="40"/>
      <c r="E6" s="40"/>
      <c r="F6" s="42" t="s">
        <v>98</v>
      </c>
      <c r="G6" s="42"/>
      <c r="H6" s="42" t="s">
        <v>99</v>
      </c>
      <c r="I6" s="42"/>
      <c r="J6" s="40"/>
      <c r="K6" s="42" t="s">
        <v>98</v>
      </c>
      <c r="L6" s="42"/>
      <c r="M6" s="42" t="s">
        <v>99</v>
      </c>
      <c r="N6" s="42"/>
      <c r="O6" s="40"/>
      <c r="P6" s="42" t="s">
        <v>98</v>
      </c>
      <c r="Q6" s="42"/>
      <c r="R6" s="42" t="s">
        <v>99</v>
      </c>
      <c r="S6" s="42"/>
    </row>
    <row r="7" spans="1:19" ht="17.25" customHeight="1">
      <c r="A7" s="40"/>
      <c r="B7" s="40"/>
      <c r="C7" s="40"/>
      <c r="D7" s="41"/>
      <c r="E7" s="40"/>
      <c r="F7" s="8" t="s">
        <v>3</v>
      </c>
      <c r="G7" s="8" t="s">
        <v>4</v>
      </c>
      <c r="H7" s="8" t="s">
        <v>3</v>
      </c>
      <c r="I7" s="8" t="s">
        <v>4</v>
      </c>
      <c r="J7" s="40"/>
      <c r="K7" s="8" t="s">
        <v>3</v>
      </c>
      <c r="L7" s="8" t="s">
        <v>4</v>
      </c>
      <c r="M7" s="8" t="s">
        <v>3</v>
      </c>
      <c r="N7" s="8" t="s">
        <v>4</v>
      </c>
      <c r="O7" s="40"/>
      <c r="P7" s="8" t="s">
        <v>3</v>
      </c>
      <c r="Q7" s="8" t="s">
        <v>4</v>
      </c>
      <c r="R7" s="8" t="s">
        <v>3</v>
      </c>
      <c r="S7" s="8" t="s">
        <v>4</v>
      </c>
    </row>
    <row r="8" spans="1:19" s="22" customFormat="1" ht="14.25">
      <c r="A8" s="6" t="s">
        <v>21</v>
      </c>
      <c r="B8" s="2" t="s">
        <v>5</v>
      </c>
      <c r="C8" s="10">
        <f>SUM(C9:C13)</f>
        <v>33580462.31</v>
      </c>
      <c r="D8" s="10">
        <f>SUM(D9:D13)</f>
        <v>37843508.58</v>
      </c>
      <c r="E8" s="10">
        <f>SUM(E9:E13)</f>
        <v>36849335.94</v>
      </c>
      <c r="F8" s="11">
        <f>E8-C8</f>
        <v>3268873.629999995</v>
      </c>
      <c r="G8" s="11">
        <f aca="true" t="shared" si="0" ref="G8:G33">E8/C8*100</f>
        <v>109.73445094300132</v>
      </c>
      <c r="H8" s="11">
        <f aca="true" t="shared" si="1" ref="H8:H33">E8-D8</f>
        <v>-994172.6400000006</v>
      </c>
      <c r="I8" s="11">
        <f>E8/D8%</f>
        <v>97.37293745399333</v>
      </c>
      <c r="J8" s="12">
        <f>SUM(J9:J13)</f>
        <v>36976818.68</v>
      </c>
      <c r="K8" s="11">
        <f>J8-C8</f>
        <v>3396356.3699999973</v>
      </c>
      <c r="L8" s="11">
        <f aca="true" t="shared" si="2" ref="L8:L33">J8/C8*100</f>
        <v>110.11408460862253</v>
      </c>
      <c r="M8" s="11">
        <f aca="true" t="shared" si="3" ref="M8:M33">J8-D8</f>
        <v>-866689.8999999985</v>
      </c>
      <c r="N8" s="11">
        <f>J8/D8*100</f>
        <v>97.70980563768859</v>
      </c>
      <c r="O8" s="12">
        <f>SUM(O9:O13)</f>
        <v>36976818.68</v>
      </c>
      <c r="P8" s="11">
        <f>O8-C8</f>
        <v>3396356.3699999973</v>
      </c>
      <c r="Q8" s="11">
        <f aca="true" t="shared" si="4" ref="Q8:Q33">O8/C8*100</f>
        <v>110.11408460862253</v>
      </c>
      <c r="R8" s="11">
        <f>O8-D8</f>
        <v>-866689.8999999985</v>
      </c>
      <c r="S8" s="11">
        <f>O8/D8*100</f>
        <v>97.70980563768859</v>
      </c>
    </row>
    <row r="9" spans="1:19" ht="15">
      <c r="A9" s="7" t="s">
        <v>22</v>
      </c>
      <c r="B9" s="3" t="s">
        <v>6</v>
      </c>
      <c r="C9" s="13">
        <v>1800</v>
      </c>
      <c r="D9" s="14">
        <v>500</v>
      </c>
      <c r="E9" s="15">
        <v>0</v>
      </c>
      <c r="F9" s="16">
        <f aca="true" t="shared" si="5" ref="F9:F33">E9-C9</f>
        <v>-1800</v>
      </c>
      <c r="G9" s="16">
        <f t="shared" si="0"/>
        <v>0</v>
      </c>
      <c r="H9" s="16">
        <f t="shared" si="1"/>
        <v>-500</v>
      </c>
      <c r="I9" s="16">
        <f aca="true" t="shared" si="6" ref="I9:I33">E9/D9%</f>
        <v>0</v>
      </c>
      <c r="J9" s="15">
        <v>0</v>
      </c>
      <c r="K9" s="16">
        <f aca="true" t="shared" si="7" ref="K9:K33">J9-C9</f>
        <v>-1800</v>
      </c>
      <c r="L9" s="16">
        <f t="shared" si="2"/>
        <v>0</v>
      </c>
      <c r="M9" s="16">
        <f t="shared" si="3"/>
        <v>-500</v>
      </c>
      <c r="N9" s="16">
        <f aca="true" t="shared" si="8" ref="N9:N33">J9/D9*100</f>
        <v>0</v>
      </c>
      <c r="O9" s="17">
        <v>0</v>
      </c>
      <c r="P9" s="16">
        <f aca="true" t="shared" si="9" ref="P9:P33">O9-C9</f>
        <v>-1800</v>
      </c>
      <c r="Q9" s="16"/>
      <c r="R9" s="16">
        <f aca="true" t="shared" si="10" ref="R9:R33">O9-D9</f>
        <v>-500</v>
      </c>
      <c r="S9" s="16">
        <f aca="true" t="shared" si="11" ref="S9:S33">O9/D9*100</f>
        <v>0</v>
      </c>
    </row>
    <row r="10" spans="1:19" ht="48">
      <c r="A10" s="7" t="s">
        <v>23</v>
      </c>
      <c r="B10" s="3" t="s">
        <v>7</v>
      </c>
      <c r="C10" s="13">
        <v>1000</v>
      </c>
      <c r="D10" s="16">
        <v>1000</v>
      </c>
      <c r="E10" s="18">
        <v>1000</v>
      </c>
      <c r="F10" s="16">
        <f t="shared" si="5"/>
        <v>0</v>
      </c>
      <c r="G10" s="16">
        <f t="shared" si="0"/>
        <v>100</v>
      </c>
      <c r="H10" s="16">
        <f t="shared" si="1"/>
        <v>0</v>
      </c>
      <c r="I10" s="16">
        <f t="shared" si="6"/>
        <v>100</v>
      </c>
      <c r="J10" s="18">
        <v>1000</v>
      </c>
      <c r="K10" s="16">
        <f t="shared" si="7"/>
        <v>0</v>
      </c>
      <c r="L10" s="16">
        <f t="shared" si="2"/>
        <v>100</v>
      </c>
      <c r="M10" s="16">
        <f t="shared" si="3"/>
        <v>0</v>
      </c>
      <c r="N10" s="16">
        <f t="shared" si="8"/>
        <v>100</v>
      </c>
      <c r="O10" s="18">
        <v>1000</v>
      </c>
      <c r="P10" s="16">
        <f t="shared" si="9"/>
        <v>0</v>
      </c>
      <c r="Q10" s="16">
        <f t="shared" si="4"/>
        <v>100</v>
      </c>
      <c r="R10" s="16">
        <f t="shared" si="10"/>
        <v>0</v>
      </c>
      <c r="S10" s="16">
        <f t="shared" si="11"/>
        <v>100</v>
      </c>
    </row>
    <row r="11" spans="1:19" ht="15">
      <c r="A11" s="7" t="s">
        <v>83</v>
      </c>
      <c r="B11" s="3" t="s">
        <v>84</v>
      </c>
      <c r="C11" s="16">
        <v>1796900</v>
      </c>
      <c r="D11" s="16"/>
      <c r="E11" s="18"/>
      <c r="F11" s="16">
        <f t="shared" si="5"/>
        <v>-1796900</v>
      </c>
      <c r="G11" s="16"/>
      <c r="H11" s="16">
        <f t="shared" si="1"/>
        <v>0</v>
      </c>
      <c r="I11" s="16"/>
      <c r="J11" s="18"/>
      <c r="K11" s="16">
        <f t="shared" si="7"/>
        <v>-1796900</v>
      </c>
      <c r="L11" s="16"/>
      <c r="M11" s="16">
        <f t="shared" si="3"/>
        <v>0</v>
      </c>
      <c r="N11" s="16"/>
      <c r="O11" s="18"/>
      <c r="P11" s="16">
        <f t="shared" si="9"/>
        <v>-1796900</v>
      </c>
      <c r="Q11" s="16"/>
      <c r="R11" s="16">
        <f t="shared" si="10"/>
        <v>0</v>
      </c>
      <c r="S11" s="16"/>
    </row>
    <row r="12" spans="1:19" ht="15">
      <c r="A12" s="7" t="s">
        <v>38</v>
      </c>
      <c r="B12" s="3" t="s">
        <v>39</v>
      </c>
      <c r="C12" s="16"/>
      <c r="D12" s="16"/>
      <c r="E12" s="18">
        <v>500000</v>
      </c>
      <c r="F12" s="16">
        <f t="shared" si="5"/>
        <v>500000</v>
      </c>
      <c r="G12" s="16"/>
      <c r="H12" s="16">
        <f t="shared" si="1"/>
        <v>500000</v>
      </c>
      <c r="I12" s="16"/>
      <c r="J12" s="18">
        <v>500000</v>
      </c>
      <c r="K12" s="16">
        <f t="shared" si="7"/>
        <v>500000</v>
      </c>
      <c r="L12" s="16"/>
      <c r="M12" s="16">
        <f t="shared" si="3"/>
        <v>500000</v>
      </c>
      <c r="N12" s="16"/>
      <c r="O12" s="19">
        <v>500000</v>
      </c>
      <c r="P12" s="16">
        <f t="shared" si="9"/>
        <v>500000</v>
      </c>
      <c r="Q12" s="16"/>
      <c r="R12" s="16">
        <f t="shared" si="10"/>
        <v>500000</v>
      </c>
      <c r="S12" s="16"/>
    </row>
    <row r="13" spans="1:19" ht="15">
      <c r="A13" s="7" t="s">
        <v>24</v>
      </c>
      <c r="B13" s="3" t="s">
        <v>8</v>
      </c>
      <c r="C13" s="16">
        <v>31780762.31</v>
      </c>
      <c r="D13" s="16">
        <v>37842008.58</v>
      </c>
      <c r="E13" s="18">
        <v>36348335.94</v>
      </c>
      <c r="F13" s="16">
        <f t="shared" si="5"/>
        <v>4567573.629999999</v>
      </c>
      <c r="G13" s="16">
        <f t="shared" si="0"/>
        <v>114.372133636841</v>
      </c>
      <c r="H13" s="16">
        <f t="shared" si="1"/>
        <v>-1493672.6400000006</v>
      </c>
      <c r="I13" s="16">
        <f t="shared" si="6"/>
        <v>96.05287167344117</v>
      </c>
      <c r="J13" s="18">
        <v>36475818.68</v>
      </c>
      <c r="K13" s="16">
        <f t="shared" si="7"/>
        <v>4695056.370000001</v>
      </c>
      <c r="L13" s="16">
        <f t="shared" si="2"/>
        <v>114.77326542454482</v>
      </c>
      <c r="M13" s="16">
        <f t="shared" si="3"/>
        <v>-1366189.8999999985</v>
      </c>
      <c r="N13" s="16">
        <f t="shared" si="8"/>
        <v>96.38975321008185</v>
      </c>
      <c r="O13" s="18">
        <v>36475818.68</v>
      </c>
      <c r="P13" s="16">
        <f t="shared" si="9"/>
        <v>4695056.370000001</v>
      </c>
      <c r="Q13" s="16">
        <f t="shared" si="4"/>
        <v>114.77326542454482</v>
      </c>
      <c r="R13" s="16">
        <f t="shared" si="10"/>
        <v>-1366189.8999999985</v>
      </c>
      <c r="S13" s="16">
        <f t="shared" si="11"/>
        <v>96.38975321008185</v>
      </c>
    </row>
    <row r="14" spans="1:19" s="22" customFormat="1" ht="24">
      <c r="A14" s="6" t="s">
        <v>25</v>
      </c>
      <c r="B14" s="2" t="s">
        <v>9</v>
      </c>
      <c r="C14" s="11">
        <f>SUM(C15:C16)</f>
        <v>370086.44</v>
      </c>
      <c r="D14" s="11">
        <f>SUM(D15:D16)</f>
        <v>592786.41</v>
      </c>
      <c r="E14" s="11">
        <f>SUM(E15:E16)</f>
        <v>246573</v>
      </c>
      <c r="F14" s="11">
        <f t="shared" si="5"/>
        <v>-123513.44</v>
      </c>
      <c r="G14" s="11">
        <f t="shared" si="0"/>
        <v>66.62578612715451</v>
      </c>
      <c r="H14" s="11">
        <f t="shared" si="1"/>
        <v>-346213.41000000003</v>
      </c>
      <c r="I14" s="11">
        <f t="shared" si="6"/>
        <v>41.595589210623096</v>
      </c>
      <c r="J14" s="12">
        <f>SUM(J15:J16)</f>
        <v>349073</v>
      </c>
      <c r="K14" s="11">
        <f t="shared" si="7"/>
        <v>-21013.440000000002</v>
      </c>
      <c r="L14" s="11">
        <f t="shared" si="2"/>
        <v>94.32201839116289</v>
      </c>
      <c r="M14" s="11">
        <f t="shared" si="3"/>
        <v>-243713.41000000003</v>
      </c>
      <c r="N14" s="11">
        <f t="shared" si="8"/>
        <v>58.886808825458736</v>
      </c>
      <c r="O14" s="12">
        <f>SUM(O15:O16)</f>
        <v>349073</v>
      </c>
      <c r="P14" s="11">
        <f t="shared" si="9"/>
        <v>-21013.440000000002</v>
      </c>
      <c r="Q14" s="11">
        <f t="shared" si="4"/>
        <v>94.32201839116289</v>
      </c>
      <c r="R14" s="11">
        <f t="shared" si="10"/>
        <v>-243713.41000000003</v>
      </c>
      <c r="S14" s="11">
        <f t="shared" si="11"/>
        <v>58.886808825458736</v>
      </c>
    </row>
    <row r="15" spans="1:19" ht="15">
      <c r="A15" s="7" t="s">
        <v>26</v>
      </c>
      <c r="B15" s="3" t="s">
        <v>101</v>
      </c>
      <c r="C15" s="16">
        <v>189826.9</v>
      </c>
      <c r="D15" s="16">
        <v>157391.9</v>
      </c>
      <c r="E15" s="18">
        <v>25723</v>
      </c>
      <c r="F15" s="16">
        <f t="shared" si="5"/>
        <v>-164103.9</v>
      </c>
      <c r="G15" s="16">
        <f t="shared" si="0"/>
        <v>13.550766514124184</v>
      </c>
      <c r="H15" s="16">
        <f t="shared" si="1"/>
        <v>-131668.9</v>
      </c>
      <c r="I15" s="16">
        <f t="shared" si="6"/>
        <v>16.343280689794074</v>
      </c>
      <c r="J15" s="18">
        <v>25723</v>
      </c>
      <c r="K15" s="16">
        <f t="shared" si="7"/>
        <v>-164103.9</v>
      </c>
      <c r="L15" s="16">
        <f t="shared" si="2"/>
        <v>13.550766514124184</v>
      </c>
      <c r="M15" s="16">
        <f t="shared" si="3"/>
        <v>-131668.9</v>
      </c>
      <c r="N15" s="16">
        <f t="shared" si="8"/>
        <v>16.343280689794078</v>
      </c>
      <c r="O15" s="19">
        <v>25723</v>
      </c>
      <c r="P15" s="16">
        <f t="shared" si="9"/>
        <v>-164103.9</v>
      </c>
      <c r="Q15" s="16">
        <f t="shared" si="4"/>
        <v>13.550766514124184</v>
      </c>
      <c r="R15" s="16">
        <f t="shared" si="10"/>
        <v>-131668.9</v>
      </c>
      <c r="S15" s="16">
        <f t="shared" si="11"/>
        <v>16.343280689794078</v>
      </c>
    </row>
    <row r="16" spans="1:19" ht="48">
      <c r="A16" s="7" t="s">
        <v>27</v>
      </c>
      <c r="B16" s="3" t="s">
        <v>102</v>
      </c>
      <c r="C16" s="16">
        <v>180259.54</v>
      </c>
      <c r="D16" s="16">
        <v>435394.51</v>
      </c>
      <c r="E16" s="21">
        <v>220850</v>
      </c>
      <c r="F16" s="16">
        <f t="shared" si="5"/>
        <v>40590.45999999999</v>
      </c>
      <c r="G16" s="16">
        <f t="shared" si="0"/>
        <v>122.51778740808948</v>
      </c>
      <c r="H16" s="16">
        <f t="shared" si="1"/>
        <v>-214544.51</v>
      </c>
      <c r="I16" s="16">
        <f t="shared" si="6"/>
        <v>50.724112253964805</v>
      </c>
      <c r="J16" s="21">
        <v>323350</v>
      </c>
      <c r="K16" s="16">
        <f t="shared" si="7"/>
        <v>143090.46</v>
      </c>
      <c r="L16" s="16">
        <f t="shared" si="2"/>
        <v>179.38024251032704</v>
      </c>
      <c r="M16" s="16">
        <f t="shared" si="3"/>
        <v>-112044.51000000001</v>
      </c>
      <c r="N16" s="16">
        <f t="shared" si="8"/>
        <v>74.26598006483822</v>
      </c>
      <c r="O16" s="16">
        <v>323350</v>
      </c>
      <c r="P16" s="16">
        <f t="shared" si="9"/>
        <v>143090.46</v>
      </c>
      <c r="Q16" s="16">
        <f t="shared" si="4"/>
        <v>179.38024251032704</v>
      </c>
      <c r="R16" s="16">
        <f t="shared" si="10"/>
        <v>-112044.51000000001</v>
      </c>
      <c r="S16" s="16">
        <f t="shared" si="11"/>
        <v>74.26598006483822</v>
      </c>
    </row>
    <row r="17" spans="1:19" s="22" customFormat="1" ht="14.25">
      <c r="A17" s="6" t="s">
        <v>28</v>
      </c>
      <c r="B17" s="2" t="s">
        <v>10</v>
      </c>
      <c r="C17" s="11">
        <f>SUM(C18:C19)</f>
        <v>63112339.71</v>
      </c>
      <c r="D17" s="11">
        <f>SUM(D18:D19)</f>
        <v>113281869.52</v>
      </c>
      <c r="E17" s="11">
        <f>SUM(E18:E19)</f>
        <v>51351285.97</v>
      </c>
      <c r="F17" s="11">
        <f t="shared" si="5"/>
        <v>-11761053.740000002</v>
      </c>
      <c r="G17" s="11">
        <f t="shared" si="0"/>
        <v>81.36489029872475</v>
      </c>
      <c r="H17" s="11">
        <f t="shared" si="1"/>
        <v>-61930583.55</v>
      </c>
      <c r="I17" s="11">
        <f t="shared" si="6"/>
        <v>45.33054246684541</v>
      </c>
      <c r="J17" s="12">
        <f>SUM(J18:J19)</f>
        <v>36169017.21</v>
      </c>
      <c r="K17" s="11">
        <f t="shared" si="7"/>
        <v>-26943322.5</v>
      </c>
      <c r="L17" s="11">
        <f t="shared" si="2"/>
        <v>57.30894683384572</v>
      </c>
      <c r="M17" s="11">
        <f t="shared" si="3"/>
        <v>-77112852.31</v>
      </c>
      <c r="N17" s="11">
        <f t="shared" si="8"/>
        <v>31.928337132196017</v>
      </c>
      <c r="O17" s="12">
        <f>SUM(O18:O19)</f>
        <v>31293724.56</v>
      </c>
      <c r="P17" s="11">
        <f t="shared" si="9"/>
        <v>-31818615.150000002</v>
      </c>
      <c r="Q17" s="11">
        <f t="shared" si="4"/>
        <v>49.58416167708893</v>
      </c>
      <c r="R17" s="11">
        <f t="shared" si="10"/>
        <v>-81988144.96</v>
      </c>
      <c r="S17" s="11">
        <f t="shared" si="11"/>
        <v>27.62465405329056</v>
      </c>
    </row>
    <row r="18" spans="1:19" ht="18" customHeight="1">
      <c r="A18" s="7" t="s">
        <v>29</v>
      </c>
      <c r="B18" s="3" t="s">
        <v>11</v>
      </c>
      <c r="C18" s="16">
        <v>62644659.71</v>
      </c>
      <c r="D18" s="16">
        <v>111459369.52</v>
      </c>
      <c r="E18" s="15">
        <v>50776285.97</v>
      </c>
      <c r="F18" s="16">
        <f t="shared" si="5"/>
        <v>-11868373.740000002</v>
      </c>
      <c r="G18" s="16">
        <f t="shared" si="0"/>
        <v>81.05445253443455</v>
      </c>
      <c r="H18" s="16">
        <f t="shared" si="1"/>
        <v>-60683083.55</v>
      </c>
      <c r="I18" s="16">
        <f t="shared" si="6"/>
        <v>45.55587043841014</v>
      </c>
      <c r="J18" s="15">
        <v>35094017.21</v>
      </c>
      <c r="K18" s="16">
        <f t="shared" si="7"/>
        <v>-27550642.5</v>
      </c>
      <c r="L18" s="16">
        <f t="shared" si="2"/>
        <v>56.02076437554329</v>
      </c>
      <c r="M18" s="16">
        <f t="shared" si="3"/>
        <v>-76365352.31</v>
      </c>
      <c r="N18" s="16">
        <f t="shared" si="8"/>
        <v>31.485928335260155</v>
      </c>
      <c r="O18" s="17">
        <v>30218724.56</v>
      </c>
      <c r="P18" s="16">
        <f t="shared" si="9"/>
        <v>-32425935.150000002</v>
      </c>
      <c r="Q18" s="16">
        <f t="shared" si="4"/>
        <v>48.23830905920967</v>
      </c>
      <c r="R18" s="16">
        <f t="shared" si="10"/>
        <v>-81240644.96</v>
      </c>
      <c r="S18" s="16">
        <f t="shared" si="11"/>
        <v>27.111874659023282</v>
      </c>
    </row>
    <row r="19" spans="1:19" ht="24">
      <c r="A19" s="7" t="s">
        <v>30</v>
      </c>
      <c r="B19" s="3" t="s">
        <v>12</v>
      </c>
      <c r="C19" s="16">
        <v>467680</v>
      </c>
      <c r="D19" s="16">
        <v>1822500</v>
      </c>
      <c r="E19" s="18">
        <v>575000</v>
      </c>
      <c r="F19" s="16">
        <f t="shared" si="5"/>
        <v>107320</v>
      </c>
      <c r="G19" s="16">
        <f t="shared" si="0"/>
        <v>122.94731440301061</v>
      </c>
      <c r="H19" s="16">
        <f t="shared" si="1"/>
        <v>-1247500</v>
      </c>
      <c r="I19" s="16">
        <f t="shared" si="6"/>
        <v>31.550068587105624</v>
      </c>
      <c r="J19" s="18">
        <v>1075000</v>
      </c>
      <c r="K19" s="16">
        <f t="shared" si="7"/>
        <v>607320</v>
      </c>
      <c r="L19" s="16">
        <f t="shared" si="2"/>
        <v>229.85802257954157</v>
      </c>
      <c r="M19" s="16">
        <f t="shared" si="3"/>
        <v>-747500</v>
      </c>
      <c r="N19" s="16">
        <f t="shared" si="8"/>
        <v>58.984910836762694</v>
      </c>
      <c r="O19" s="19">
        <v>1075000</v>
      </c>
      <c r="P19" s="16">
        <f t="shared" si="9"/>
        <v>607320</v>
      </c>
      <c r="Q19" s="16">
        <f t="shared" si="4"/>
        <v>229.85802257954157</v>
      </c>
      <c r="R19" s="16">
        <f t="shared" si="10"/>
        <v>-747500</v>
      </c>
      <c r="S19" s="16">
        <f t="shared" si="11"/>
        <v>58.984910836762694</v>
      </c>
    </row>
    <row r="20" spans="1:19" s="22" customFormat="1" ht="14.25">
      <c r="A20" s="6" t="s">
        <v>31</v>
      </c>
      <c r="B20" s="2" t="s">
        <v>13</v>
      </c>
      <c r="C20" s="11">
        <f>SUM(C21:C24)</f>
        <v>131126097.4</v>
      </c>
      <c r="D20" s="11">
        <f>SUM(D21:D24)</f>
        <v>124282004.71000001</v>
      </c>
      <c r="E20" s="11">
        <f>SUM(E21:E24)</f>
        <v>72759246.56</v>
      </c>
      <c r="F20" s="11">
        <f t="shared" si="5"/>
        <v>-58366850.84</v>
      </c>
      <c r="G20" s="11">
        <f t="shared" si="0"/>
        <v>55.487998196154656</v>
      </c>
      <c r="H20" s="11">
        <f t="shared" si="1"/>
        <v>-51522758.150000006</v>
      </c>
      <c r="I20" s="11">
        <f t="shared" si="6"/>
        <v>58.54366988187601</v>
      </c>
      <c r="J20" s="12">
        <f>SUM(J21:J23)</f>
        <v>69712435.61</v>
      </c>
      <c r="K20" s="11">
        <f t="shared" si="7"/>
        <v>-61413661.79000001</v>
      </c>
      <c r="L20" s="11">
        <f t="shared" si="2"/>
        <v>53.16442492552973</v>
      </c>
      <c r="M20" s="11">
        <f t="shared" si="3"/>
        <v>-54569569.10000001</v>
      </c>
      <c r="N20" s="11">
        <f t="shared" si="8"/>
        <v>56.09213962445102</v>
      </c>
      <c r="O20" s="12">
        <f>SUM(O21:O23)</f>
        <v>76735992.97999999</v>
      </c>
      <c r="P20" s="11">
        <f t="shared" si="9"/>
        <v>-54390104.42000002</v>
      </c>
      <c r="Q20" s="11">
        <f t="shared" si="4"/>
        <v>58.52076322070117</v>
      </c>
      <c r="R20" s="11">
        <f t="shared" si="10"/>
        <v>-47546011.73000002</v>
      </c>
      <c r="S20" s="11">
        <f t="shared" si="11"/>
        <v>61.74344641370726</v>
      </c>
    </row>
    <row r="21" spans="1:19" ht="15">
      <c r="A21" s="7" t="s">
        <v>40</v>
      </c>
      <c r="B21" s="3" t="s">
        <v>41</v>
      </c>
      <c r="C21" s="16">
        <v>1391337.62</v>
      </c>
      <c r="D21" s="16">
        <v>5957751.7</v>
      </c>
      <c r="E21" s="18">
        <v>9749900</v>
      </c>
      <c r="F21" s="16">
        <f t="shared" si="5"/>
        <v>8358562.38</v>
      </c>
      <c r="G21" s="16" t="s">
        <v>104</v>
      </c>
      <c r="H21" s="16">
        <f t="shared" si="1"/>
        <v>3792148.3</v>
      </c>
      <c r="I21" s="16">
        <f t="shared" si="6"/>
        <v>163.6506603657215</v>
      </c>
      <c r="J21" s="18">
        <v>1849900</v>
      </c>
      <c r="K21" s="16">
        <f t="shared" si="7"/>
        <v>458562.3799999999</v>
      </c>
      <c r="L21" s="16">
        <f t="shared" si="2"/>
        <v>132.9583828833723</v>
      </c>
      <c r="M21" s="16">
        <f t="shared" si="3"/>
        <v>-4107851.7</v>
      </c>
      <c r="N21" s="16">
        <f t="shared" si="8"/>
        <v>31.05030375804349</v>
      </c>
      <c r="O21" s="18">
        <v>2085241</v>
      </c>
      <c r="P21" s="16">
        <f t="shared" si="9"/>
        <v>693903.3799999999</v>
      </c>
      <c r="Q21" s="16">
        <f t="shared" si="4"/>
        <v>149.87311275317919</v>
      </c>
      <c r="R21" s="16">
        <f t="shared" si="10"/>
        <v>-3872510.7</v>
      </c>
      <c r="S21" s="16">
        <f t="shared" si="11"/>
        <v>35.00046838138622</v>
      </c>
    </row>
    <row r="22" spans="1:19" ht="15">
      <c r="A22" s="7" t="s">
        <v>32</v>
      </c>
      <c r="B22" s="3" t="s">
        <v>14</v>
      </c>
      <c r="C22" s="16">
        <v>27442915.67</v>
      </c>
      <c r="D22" s="16">
        <v>52266996.54</v>
      </c>
      <c r="E22" s="18">
        <v>32377818</v>
      </c>
      <c r="F22" s="16">
        <f t="shared" si="5"/>
        <v>4934902.329999998</v>
      </c>
      <c r="G22" s="16">
        <f t="shared" si="0"/>
        <v>117.98242719302135</v>
      </c>
      <c r="H22" s="16">
        <f t="shared" si="1"/>
        <v>-19889178.54</v>
      </c>
      <c r="I22" s="16">
        <f t="shared" si="6"/>
        <v>61.94696489824361</v>
      </c>
      <c r="J22" s="18">
        <v>37046945.61</v>
      </c>
      <c r="K22" s="16">
        <f t="shared" si="7"/>
        <v>9604029.939999998</v>
      </c>
      <c r="L22" s="16">
        <f t="shared" si="2"/>
        <v>134.99639052747924</v>
      </c>
      <c r="M22" s="16">
        <f t="shared" si="3"/>
        <v>-15220050.93</v>
      </c>
      <c r="N22" s="16">
        <f t="shared" si="8"/>
        <v>70.88018838359676</v>
      </c>
      <c r="O22" s="19">
        <v>43835161.98</v>
      </c>
      <c r="P22" s="16">
        <f t="shared" si="9"/>
        <v>16392246.309999995</v>
      </c>
      <c r="Q22" s="16">
        <f t="shared" si="4"/>
        <v>159.73216004857548</v>
      </c>
      <c r="R22" s="16">
        <f t="shared" si="10"/>
        <v>-8431834.560000002</v>
      </c>
      <c r="S22" s="16">
        <f t="shared" si="11"/>
        <v>83.86776528560024</v>
      </c>
    </row>
    <row r="23" spans="1:19" ht="15">
      <c r="A23" s="7" t="s">
        <v>33</v>
      </c>
      <c r="B23" s="4" t="s">
        <v>15</v>
      </c>
      <c r="C23" s="16">
        <v>32291844.11</v>
      </c>
      <c r="D23" s="16">
        <v>66057256.47</v>
      </c>
      <c r="E23" s="18">
        <v>30631528.56</v>
      </c>
      <c r="F23" s="16">
        <f t="shared" si="5"/>
        <v>-1660315.5500000007</v>
      </c>
      <c r="G23" s="16">
        <f t="shared" si="0"/>
        <v>94.85840590477197</v>
      </c>
      <c r="H23" s="16">
        <f t="shared" si="1"/>
        <v>-35425727.91</v>
      </c>
      <c r="I23" s="16">
        <f t="shared" si="6"/>
        <v>46.3711788786011</v>
      </c>
      <c r="J23" s="18">
        <v>30815590</v>
      </c>
      <c r="K23" s="16">
        <f t="shared" si="7"/>
        <v>-1476254.1099999994</v>
      </c>
      <c r="L23" s="16">
        <f t="shared" si="2"/>
        <v>95.42839949006554</v>
      </c>
      <c r="M23" s="16">
        <f t="shared" si="3"/>
        <v>-35241666.47</v>
      </c>
      <c r="N23" s="16">
        <f t="shared" si="8"/>
        <v>46.64981812254789</v>
      </c>
      <c r="O23" s="19">
        <v>30815590</v>
      </c>
      <c r="P23" s="16">
        <f t="shared" si="9"/>
        <v>-1476254.1099999994</v>
      </c>
      <c r="Q23" s="16">
        <f t="shared" si="4"/>
        <v>95.42839949006554</v>
      </c>
      <c r="R23" s="16">
        <f t="shared" si="10"/>
        <v>-35241666.47</v>
      </c>
      <c r="S23" s="16">
        <f t="shared" si="11"/>
        <v>46.64981812254789</v>
      </c>
    </row>
    <row r="24" spans="1:19" ht="24">
      <c r="A24" s="7" t="s">
        <v>87</v>
      </c>
      <c r="B24" s="4" t="s">
        <v>88</v>
      </c>
      <c r="C24" s="16">
        <v>70000000</v>
      </c>
      <c r="D24" s="16"/>
      <c r="E24" s="18"/>
      <c r="F24" s="16">
        <f t="shared" si="5"/>
        <v>-70000000</v>
      </c>
      <c r="G24" s="16"/>
      <c r="H24" s="16">
        <f t="shared" si="1"/>
        <v>0</v>
      </c>
      <c r="I24" s="16"/>
      <c r="J24" s="18"/>
      <c r="K24" s="16">
        <f t="shared" si="7"/>
        <v>-70000000</v>
      </c>
      <c r="L24" s="16"/>
      <c r="M24" s="16">
        <f t="shared" si="3"/>
        <v>0</v>
      </c>
      <c r="N24" s="16"/>
      <c r="O24" s="19"/>
      <c r="P24" s="16">
        <f t="shared" si="9"/>
        <v>-70000000</v>
      </c>
      <c r="Q24" s="16"/>
      <c r="R24" s="16">
        <f t="shared" si="10"/>
        <v>0</v>
      </c>
      <c r="S24" s="16"/>
    </row>
    <row r="25" spans="1:19" s="22" customFormat="1" ht="14.25">
      <c r="A25" s="6" t="s">
        <v>34</v>
      </c>
      <c r="B25" s="2" t="s">
        <v>16</v>
      </c>
      <c r="C25" s="11">
        <f>SUM(C26)</f>
        <v>84064</v>
      </c>
      <c r="D25" s="11">
        <f>SUM(D26)</f>
        <v>99435.72</v>
      </c>
      <c r="E25" s="11">
        <f>SUM(E26)</f>
        <v>420570</v>
      </c>
      <c r="F25" s="11">
        <f t="shared" si="5"/>
        <v>336506</v>
      </c>
      <c r="G25" s="11" t="s">
        <v>105</v>
      </c>
      <c r="H25" s="11">
        <f t="shared" si="1"/>
        <v>321134.28</v>
      </c>
      <c r="I25" s="11" t="s">
        <v>106</v>
      </c>
      <c r="J25" s="12">
        <f>SUM(J26)</f>
        <v>500000</v>
      </c>
      <c r="K25" s="11">
        <f t="shared" si="7"/>
        <v>415936</v>
      </c>
      <c r="L25" s="11" t="s">
        <v>107</v>
      </c>
      <c r="M25" s="11">
        <f t="shared" si="3"/>
        <v>400564.28</v>
      </c>
      <c r="N25" s="11" t="s">
        <v>105</v>
      </c>
      <c r="O25" s="12">
        <f>SUM(O26)</f>
        <v>660000</v>
      </c>
      <c r="P25" s="11">
        <f t="shared" si="9"/>
        <v>575936</v>
      </c>
      <c r="Q25" s="11" t="s">
        <v>108</v>
      </c>
      <c r="R25" s="11">
        <f t="shared" si="10"/>
        <v>560564.28</v>
      </c>
      <c r="S25" s="11" t="s">
        <v>107</v>
      </c>
    </row>
    <row r="26" spans="1:19" ht="24">
      <c r="A26" s="7" t="s">
        <v>35</v>
      </c>
      <c r="B26" s="3" t="s">
        <v>17</v>
      </c>
      <c r="C26" s="16">
        <v>84064</v>
      </c>
      <c r="D26" s="16">
        <v>99435.72</v>
      </c>
      <c r="E26" s="18">
        <v>420570</v>
      </c>
      <c r="F26" s="16">
        <f t="shared" si="5"/>
        <v>336506</v>
      </c>
      <c r="G26" s="16" t="s">
        <v>105</v>
      </c>
      <c r="H26" s="16">
        <f t="shared" si="1"/>
        <v>321134.28</v>
      </c>
      <c r="I26" s="16" t="s">
        <v>106</v>
      </c>
      <c r="J26" s="18">
        <v>500000</v>
      </c>
      <c r="K26" s="16">
        <f t="shared" si="7"/>
        <v>415936</v>
      </c>
      <c r="L26" s="16" t="s">
        <v>107</v>
      </c>
      <c r="M26" s="16">
        <f t="shared" si="3"/>
        <v>400564.28</v>
      </c>
      <c r="N26" s="16" t="s">
        <v>105</v>
      </c>
      <c r="O26" s="18">
        <v>660000</v>
      </c>
      <c r="P26" s="16">
        <f t="shared" si="9"/>
        <v>575936</v>
      </c>
      <c r="Q26" s="16" t="s">
        <v>108</v>
      </c>
      <c r="R26" s="16">
        <f t="shared" si="10"/>
        <v>560564.28</v>
      </c>
      <c r="S26" s="16" t="s">
        <v>107</v>
      </c>
    </row>
    <row r="27" spans="1:19" s="22" customFormat="1" ht="14.25">
      <c r="A27" s="6" t="s">
        <v>36</v>
      </c>
      <c r="B27" s="5" t="s">
        <v>18</v>
      </c>
      <c r="C27" s="11">
        <f>SUM(C28:C30)</f>
        <v>37815642.89</v>
      </c>
      <c r="D27" s="11">
        <f>SUM(D28:D30)</f>
        <v>38829598.82</v>
      </c>
      <c r="E27" s="11">
        <f>SUM(E28:E30)</f>
        <v>42315345</v>
      </c>
      <c r="F27" s="11">
        <f t="shared" si="5"/>
        <v>4499702.109999999</v>
      </c>
      <c r="G27" s="11">
        <f t="shared" si="0"/>
        <v>111.89904961576073</v>
      </c>
      <c r="H27" s="11">
        <f t="shared" si="1"/>
        <v>3485746.1799999997</v>
      </c>
      <c r="I27" s="11">
        <f t="shared" si="6"/>
        <v>108.97703372151399</v>
      </c>
      <c r="J27" s="12">
        <f>SUM(J28:J30)</f>
        <v>36244274.620000005</v>
      </c>
      <c r="K27" s="11">
        <f t="shared" si="7"/>
        <v>-1571368.2699999958</v>
      </c>
      <c r="L27" s="11">
        <f t="shared" si="2"/>
        <v>95.84466070146985</v>
      </c>
      <c r="M27" s="11">
        <f t="shared" si="3"/>
        <v>-2585324.1999999955</v>
      </c>
      <c r="N27" s="11">
        <f t="shared" si="8"/>
        <v>93.3418724927223</v>
      </c>
      <c r="O27" s="12">
        <f>SUM(O28:O30)</f>
        <v>26611933</v>
      </c>
      <c r="P27" s="11">
        <f t="shared" si="9"/>
        <v>-11203709.89</v>
      </c>
      <c r="Q27" s="11">
        <f t="shared" si="4"/>
        <v>70.37281655480537</v>
      </c>
      <c r="R27" s="11">
        <f t="shared" si="10"/>
        <v>-12217665.82</v>
      </c>
      <c r="S27" s="11">
        <f t="shared" si="11"/>
        <v>68.53517370437771</v>
      </c>
    </row>
    <row r="28" spans="1:19" ht="15">
      <c r="A28" s="7" t="s">
        <v>37</v>
      </c>
      <c r="B28" s="4" t="s">
        <v>19</v>
      </c>
      <c r="C28" s="16">
        <v>29363561.79</v>
      </c>
      <c r="D28" s="16">
        <v>32291897.82</v>
      </c>
      <c r="E28" s="18">
        <v>35724691</v>
      </c>
      <c r="F28" s="16">
        <f t="shared" si="5"/>
        <v>6361129.210000001</v>
      </c>
      <c r="G28" s="16">
        <f t="shared" si="0"/>
        <v>121.66334334878385</v>
      </c>
      <c r="H28" s="16">
        <f t="shared" si="1"/>
        <v>3432793.1799999997</v>
      </c>
      <c r="I28" s="16">
        <f t="shared" si="6"/>
        <v>110.63050923527294</v>
      </c>
      <c r="J28" s="18">
        <v>29653620.62</v>
      </c>
      <c r="K28" s="16">
        <f t="shared" si="7"/>
        <v>290058.83000000194</v>
      </c>
      <c r="L28" s="16">
        <f t="shared" si="2"/>
        <v>100.98781895764016</v>
      </c>
      <c r="M28" s="16">
        <f t="shared" si="3"/>
        <v>-2638277.1999999993</v>
      </c>
      <c r="N28" s="16">
        <f t="shared" si="8"/>
        <v>91.8299097355437</v>
      </c>
      <c r="O28" s="19">
        <v>20427497.25</v>
      </c>
      <c r="P28" s="16">
        <f t="shared" si="9"/>
        <v>-8936064.54</v>
      </c>
      <c r="Q28" s="16">
        <f t="shared" si="4"/>
        <v>69.56750477374564</v>
      </c>
      <c r="R28" s="16">
        <f t="shared" si="10"/>
        <v>-11864400.57</v>
      </c>
      <c r="S28" s="16">
        <f t="shared" si="11"/>
        <v>63.25889349664738</v>
      </c>
    </row>
    <row r="29" spans="1:19" ht="15">
      <c r="A29" s="7" t="s">
        <v>46</v>
      </c>
      <c r="B29" s="4" t="s">
        <v>47</v>
      </c>
      <c r="C29" s="16">
        <v>560803</v>
      </c>
      <c r="D29" s="16">
        <v>786101</v>
      </c>
      <c r="E29" s="18">
        <v>825354</v>
      </c>
      <c r="F29" s="16">
        <f t="shared" si="5"/>
        <v>264551</v>
      </c>
      <c r="G29" s="16">
        <f t="shared" si="0"/>
        <v>147.17360641794</v>
      </c>
      <c r="H29" s="16">
        <f t="shared" si="1"/>
        <v>39253</v>
      </c>
      <c r="I29" s="16">
        <f t="shared" si="6"/>
        <v>104.99337871342232</v>
      </c>
      <c r="J29" s="18">
        <v>825354</v>
      </c>
      <c r="K29" s="16">
        <f t="shared" si="7"/>
        <v>264551</v>
      </c>
      <c r="L29" s="16">
        <f t="shared" si="2"/>
        <v>147.17360641794</v>
      </c>
      <c r="M29" s="16">
        <f t="shared" si="3"/>
        <v>39253</v>
      </c>
      <c r="N29" s="16">
        <f t="shared" si="8"/>
        <v>104.99337871342232</v>
      </c>
      <c r="O29" s="19">
        <v>809235.75</v>
      </c>
      <c r="P29" s="16">
        <f t="shared" si="9"/>
        <v>248432.75</v>
      </c>
      <c r="Q29" s="16">
        <f t="shared" si="4"/>
        <v>144.29946879742084</v>
      </c>
      <c r="R29" s="16">
        <f t="shared" si="10"/>
        <v>23134.75</v>
      </c>
      <c r="S29" s="16">
        <f t="shared" si="11"/>
        <v>102.94297424885606</v>
      </c>
    </row>
    <row r="30" spans="1:19" ht="24">
      <c r="A30" s="7" t="s">
        <v>42</v>
      </c>
      <c r="B30" s="4" t="s">
        <v>43</v>
      </c>
      <c r="C30" s="16">
        <v>7891278.1</v>
      </c>
      <c r="D30" s="16">
        <v>5751600</v>
      </c>
      <c r="E30" s="18">
        <v>5765300</v>
      </c>
      <c r="F30" s="16">
        <f t="shared" si="5"/>
        <v>-2125978.0999999996</v>
      </c>
      <c r="G30" s="16">
        <f t="shared" si="0"/>
        <v>73.059141078807</v>
      </c>
      <c r="H30" s="16">
        <f t="shared" si="1"/>
        <v>13700</v>
      </c>
      <c r="I30" s="16">
        <f t="shared" si="6"/>
        <v>100.23819458933167</v>
      </c>
      <c r="J30" s="18">
        <v>5765300</v>
      </c>
      <c r="K30" s="16">
        <f t="shared" si="7"/>
        <v>-2125978.0999999996</v>
      </c>
      <c r="L30" s="16">
        <f t="shared" si="2"/>
        <v>73.059141078807</v>
      </c>
      <c r="M30" s="16">
        <f t="shared" si="3"/>
        <v>13700</v>
      </c>
      <c r="N30" s="16">
        <f t="shared" si="8"/>
        <v>100.23819458933167</v>
      </c>
      <c r="O30" s="19">
        <v>5375200</v>
      </c>
      <c r="P30" s="16">
        <f t="shared" si="9"/>
        <v>-2516078.0999999996</v>
      </c>
      <c r="Q30" s="16">
        <f t="shared" si="4"/>
        <v>68.115708658145</v>
      </c>
      <c r="R30" s="16">
        <f t="shared" si="10"/>
        <v>-376400</v>
      </c>
      <c r="S30" s="16">
        <f t="shared" si="11"/>
        <v>93.45573405661034</v>
      </c>
    </row>
    <row r="31" spans="1:19" s="22" customFormat="1" ht="14.25">
      <c r="A31" s="1">
        <v>1100</v>
      </c>
      <c r="B31" s="2" t="s">
        <v>44</v>
      </c>
      <c r="C31" s="11">
        <f>SUM(C32)</f>
        <v>12786711.37</v>
      </c>
      <c r="D31" s="11">
        <f>SUM(D32)</f>
        <v>19010545.55</v>
      </c>
      <c r="E31" s="11">
        <f>SUM(E32)</f>
        <v>12386041.93</v>
      </c>
      <c r="F31" s="11">
        <f t="shared" si="5"/>
        <v>-400669.4399999995</v>
      </c>
      <c r="G31" s="11">
        <f t="shared" si="0"/>
        <v>96.86651689862927</v>
      </c>
      <c r="H31" s="11">
        <f t="shared" si="1"/>
        <v>-6624503.620000001</v>
      </c>
      <c r="I31" s="11">
        <f t="shared" si="6"/>
        <v>65.15353227198679</v>
      </c>
      <c r="J31" s="12">
        <f>SUM(J32)</f>
        <v>12633485.88</v>
      </c>
      <c r="K31" s="11">
        <f t="shared" si="7"/>
        <v>-153225.48999999836</v>
      </c>
      <c r="L31" s="11">
        <f t="shared" si="2"/>
        <v>98.80168179631008</v>
      </c>
      <c r="M31" s="11">
        <f t="shared" si="3"/>
        <v>-6377059.67</v>
      </c>
      <c r="N31" s="11">
        <f t="shared" si="8"/>
        <v>66.45514641740516</v>
      </c>
      <c r="O31" s="12">
        <f>SUM(O32)</f>
        <v>16220703.78</v>
      </c>
      <c r="P31" s="11">
        <f t="shared" si="9"/>
        <v>3433992.41</v>
      </c>
      <c r="Q31" s="11">
        <f t="shared" si="4"/>
        <v>126.85594685476975</v>
      </c>
      <c r="R31" s="11">
        <f t="shared" si="10"/>
        <v>-2789841.7700000014</v>
      </c>
      <c r="S31" s="11">
        <f t="shared" si="11"/>
        <v>85.32476744203692</v>
      </c>
    </row>
    <row r="32" spans="1:19" ht="15">
      <c r="A32" s="37">
        <v>1101</v>
      </c>
      <c r="B32" s="3" t="s">
        <v>45</v>
      </c>
      <c r="C32" s="16">
        <v>12786711.37</v>
      </c>
      <c r="D32" s="16">
        <v>19010545.55</v>
      </c>
      <c r="E32" s="18">
        <v>12386041.93</v>
      </c>
      <c r="F32" s="16">
        <f t="shared" si="5"/>
        <v>-400669.4399999995</v>
      </c>
      <c r="G32" s="16">
        <f t="shared" si="0"/>
        <v>96.86651689862927</v>
      </c>
      <c r="H32" s="16">
        <f t="shared" si="1"/>
        <v>-6624503.620000001</v>
      </c>
      <c r="I32" s="16">
        <f t="shared" si="6"/>
        <v>65.15353227198679</v>
      </c>
      <c r="J32" s="18">
        <v>12633485.88</v>
      </c>
      <c r="K32" s="16">
        <f t="shared" si="7"/>
        <v>-153225.48999999836</v>
      </c>
      <c r="L32" s="16">
        <f t="shared" si="2"/>
        <v>98.80168179631008</v>
      </c>
      <c r="M32" s="16">
        <f t="shared" si="3"/>
        <v>-6377059.67</v>
      </c>
      <c r="N32" s="16">
        <f t="shared" si="8"/>
        <v>66.45514641740516</v>
      </c>
      <c r="O32" s="18">
        <v>16220703.78</v>
      </c>
      <c r="P32" s="16">
        <f t="shared" si="9"/>
        <v>3433992.41</v>
      </c>
      <c r="Q32" s="16">
        <f t="shared" si="4"/>
        <v>126.85594685476975</v>
      </c>
      <c r="R32" s="16">
        <f t="shared" si="10"/>
        <v>-2789841.7700000014</v>
      </c>
      <c r="S32" s="16">
        <f t="shared" si="11"/>
        <v>85.32476744203692</v>
      </c>
    </row>
    <row r="33" spans="1:19" s="22" customFormat="1" ht="14.25">
      <c r="A33" s="1"/>
      <c r="B33" s="2" t="s">
        <v>20</v>
      </c>
      <c r="C33" s="11">
        <f>C8+C14+C17+C20+C25+C27+C31</f>
        <v>278875404.12</v>
      </c>
      <c r="D33" s="11">
        <f>D8+D14+D17+D20+D25+D27+D31</f>
        <v>333939749.31000006</v>
      </c>
      <c r="E33" s="11">
        <f>E8+E14+E17+E20+E25+E27+E31</f>
        <v>216328398.4</v>
      </c>
      <c r="F33" s="11">
        <f t="shared" si="5"/>
        <v>-62547005.72</v>
      </c>
      <c r="G33" s="11">
        <f t="shared" si="0"/>
        <v>77.57170234593868</v>
      </c>
      <c r="H33" s="11">
        <f t="shared" si="1"/>
        <v>-117611350.91000006</v>
      </c>
      <c r="I33" s="11">
        <f t="shared" si="6"/>
        <v>64.78066742488325</v>
      </c>
      <c r="J33" s="11">
        <f>J8+J14+J17+J20+J25+J27+J31</f>
        <v>192585105</v>
      </c>
      <c r="K33" s="11">
        <f t="shared" si="7"/>
        <v>-86290299.12</v>
      </c>
      <c r="L33" s="11">
        <f t="shared" si="2"/>
        <v>69.05775918378613</v>
      </c>
      <c r="M33" s="11">
        <f t="shared" si="3"/>
        <v>-141354644.31000006</v>
      </c>
      <c r="N33" s="11">
        <f t="shared" si="8"/>
        <v>57.67061435421426</v>
      </c>
      <c r="O33" s="11">
        <f>O8+O14+O17+O20+O25+O27+O31</f>
        <v>188848245.99999997</v>
      </c>
      <c r="P33" s="11">
        <f t="shared" si="9"/>
        <v>-90027158.12000003</v>
      </c>
      <c r="Q33" s="11">
        <f t="shared" si="4"/>
        <v>67.71778479207103</v>
      </c>
      <c r="R33" s="11">
        <f t="shared" si="10"/>
        <v>-145091503.3100001</v>
      </c>
      <c r="S33" s="11">
        <f t="shared" si="11"/>
        <v>56.5515924325289</v>
      </c>
    </row>
  </sheetData>
  <sheetProtection/>
  <mergeCells count="17">
    <mergeCell ref="K5:N5"/>
    <mergeCell ref="K6:L6"/>
    <mergeCell ref="M6:N6"/>
    <mergeCell ref="O5:O7"/>
    <mergeCell ref="P5:S5"/>
    <mergeCell ref="P6:Q6"/>
    <mergeCell ref="R6:S6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25" right="0.16" top="0.34" bottom="0.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4" sqref="A44:IV45"/>
    </sheetView>
  </sheetViews>
  <sheetFormatPr defaultColWidth="9.140625" defaultRowHeight="15"/>
  <cols>
    <col min="1" max="1" width="32.57421875" style="20" customWidth="1"/>
    <col min="2" max="2" width="16.140625" style="20" customWidth="1"/>
    <col min="3" max="3" width="15.00390625" style="20" customWidth="1"/>
    <col min="4" max="4" width="15.140625" style="20" customWidth="1"/>
    <col min="5" max="5" width="13.7109375" style="20" customWidth="1"/>
    <col min="6" max="6" width="10.8515625" style="20" bestFit="1" customWidth="1"/>
    <col min="7" max="7" width="13.140625" style="20" customWidth="1"/>
    <col min="8" max="8" width="10.00390625" style="20" bestFit="1" customWidth="1"/>
    <col min="9" max="9" width="14.8515625" style="20" customWidth="1"/>
    <col min="10" max="10" width="12.140625" style="20" customWidth="1"/>
    <col min="11" max="11" width="9.140625" style="20" customWidth="1"/>
    <col min="12" max="12" width="12.8515625" style="20" customWidth="1"/>
    <col min="13" max="13" width="10.00390625" style="20" customWidth="1"/>
    <col min="14" max="14" width="15.57421875" style="20" customWidth="1"/>
    <col min="15" max="15" width="13.421875" style="20" customWidth="1"/>
    <col min="16" max="16" width="9.140625" style="20" customWidth="1"/>
    <col min="17" max="17" width="14.57421875" style="20" customWidth="1"/>
    <col min="18" max="18" width="10.00390625" style="20" bestFit="1" customWidth="1"/>
    <col min="19" max="16384" width="9.140625" style="20" customWidth="1"/>
  </cols>
  <sheetData>
    <row r="1" spans="1:12" ht="37.5" customHeight="1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4" spans="1:18" ht="12" customHeight="1">
      <c r="A4" s="40" t="s">
        <v>48</v>
      </c>
      <c r="B4" s="40" t="s">
        <v>96</v>
      </c>
      <c r="C4" s="43" t="s">
        <v>97</v>
      </c>
      <c r="D4" s="40" t="s">
        <v>82</v>
      </c>
      <c r="E4" s="40" t="s">
        <v>2</v>
      </c>
      <c r="F4" s="40"/>
      <c r="G4" s="40"/>
      <c r="H4" s="40"/>
      <c r="I4" s="40" t="s">
        <v>86</v>
      </c>
      <c r="J4" s="40" t="s">
        <v>2</v>
      </c>
      <c r="K4" s="40"/>
      <c r="L4" s="40"/>
      <c r="M4" s="40"/>
      <c r="N4" s="40" t="s">
        <v>100</v>
      </c>
      <c r="O4" s="40" t="s">
        <v>2</v>
      </c>
      <c r="P4" s="40"/>
      <c r="Q4" s="40"/>
      <c r="R4" s="40"/>
    </row>
    <row r="5" spans="1:18" ht="27" customHeight="1">
      <c r="A5" s="40"/>
      <c r="B5" s="40"/>
      <c r="C5" s="43"/>
      <c r="D5" s="40"/>
      <c r="E5" s="42" t="s">
        <v>98</v>
      </c>
      <c r="F5" s="42"/>
      <c r="G5" s="42" t="s">
        <v>99</v>
      </c>
      <c r="H5" s="42"/>
      <c r="I5" s="40"/>
      <c r="J5" s="42" t="s">
        <v>98</v>
      </c>
      <c r="K5" s="42"/>
      <c r="L5" s="42" t="s">
        <v>99</v>
      </c>
      <c r="M5" s="42"/>
      <c r="N5" s="40"/>
      <c r="O5" s="42" t="s">
        <v>98</v>
      </c>
      <c r="P5" s="42"/>
      <c r="Q5" s="42" t="s">
        <v>99</v>
      </c>
      <c r="R5" s="42"/>
    </row>
    <row r="6" spans="1:18" ht="17.25" customHeight="1">
      <c r="A6" s="40"/>
      <c r="B6" s="40"/>
      <c r="C6" s="44"/>
      <c r="D6" s="40"/>
      <c r="E6" s="9" t="s">
        <v>3</v>
      </c>
      <c r="F6" s="9" t="s">
        <v>4</v>
      </c>
      <c r="G6" s="9" t="s">
        <v>3</v>
      </c>
      <c r="H6" s="9" t="s">
        <v>4</v>
      </c>
      <c r="I6" s="40"/>
      <c r="J6" s="9" t="s">
        <v>3</v>
      </c>
      <c r="K6" s="9" t="s">
        <v>4</v>
      </c>
      <c r="L6" s="9" t="s">
        <v>3</v>
      </c>
      <c r="M6" s="9" t="s">
        <v>4</v>
      </c>
      <c r="N6" s="40"/>
      <c r="O6" s="9" t="s">
        <v>3</v>
      </c>
      <c r="P6" s="9" t="s">
        <v>4</v>
      </c>
      <c r="Q6" s="9" t="s">
        <v>3</v>
      </c>
      <c r="R6" s="9" t="s">
        <v>4</v>
      </c>
    </row>
    <row r="7" spans="1:18" s="22" customFormat="1" ht="36">
      <c r="A7" s="23" t="s">
        <v>49</v>
      </c>
      <c r="B7" s="11">
        <f>SUM(B8:B9)</f>
        <v>37815642.89</v>
      </c>
      <c r="C7" s="11">
        <f>SUM(C8:C9)</f>
        <v>38829598.82</v>
      </c>
      <c r="D7" s="11">
        <f>SUM(D8:D9)</f>
        <v>42315345</v>
      </c>
      <c r="E7" s="11">
        <f>D7-B7</f>
        <v>4499702.109999999</v>
      </c>
      <c r="F7" s="11">
        <f>D7/B7%</f>
        <v>111.89904961576075</v>
      </c>
      <c r="G7" s="11">
        <f aca="true" t="shared" si="0" ref="G7:G45">D7-C7</f>
        <v>3485746.1799999997</v>
      </c>
      <c r="H7" s="11">
        <f>D7/C7%</f>
        <v>108.97703372151399</v>
      </c>
      <c r="I7" s="27">
        <f>SUM(I8:I9)</f>
        <v>36244274.62</v>
      </c>
      <c r="J7" s="11">
        <f>I7-B7</f>
        <v>-1571368.2700000033</v>
      </c>
      <c r="K7" s="11">
        <f>I7/B7%</f>
        <v>95.84466070146982</v>
      </c>
      <c r="L7" s="11">
        <f aca="true" t="shared" si="1" ref="L7:L45">I7-C7</f>
        <v>-2585324.200000003</v>
      </c>
      <c r="M7" s="11">
        <f>I7/C7%</f>
        <v>93.34187249272227</v>
      </c>
      <c r="N7" s="27">
        <f>SUM(N8:N9)</f>
        <v>26611933</v>
      </c>
      <c r="O7" s="11">
        <f>N7-B7</f>
        <v>-11203709.89</v>
      </c>
      <c r="P7" s="11">
        <f>N7/B7%</f>
        <v>70.37281655480537</v>
      </c>
      <c r="Q7" s="11">
        <f>N7-C7</f>
        <v>-12217665.82</v>
      </c>
      <c r="R7" s="11">
        <f>N7/C7%</f>
        <v>68.53517370437771</v>
      </c>
    </row>
    <row r="8" spans="1:18" ht="36">
      <c r="A8" s="24" t="s">
        <v>50</v>
      </c>
      <c r="B8" s="16">
        <v>37254839.89</v>
      </c>
      <c r="C8" s="14">
        <v>38043497.82</v>
      </c>
      <c r="D8" s="15">
        <v>41489991</v>
      </c>
      <c r="E8" s="16">
        <f aca="true" t="shared" si="2" ref="E8:E45">D8-B8</f>
        <v>4235151.109999999</v>
      </c>
      <c r="F8" s="16">
        <f aca="true" t="shared" si="3" ref="F8:F45">D8/B8%</f>
        <v>111.36805613043798</v>
      </c>
      <c r="G8" s="16">
        <f t="shared" si="0"/>
        <v>3446493.1799999997</v>
      </c>
      <c r="H8" s="16">
        <f aca="true" t="shared" si="4" ref="H8:H45">D8/C8%</f>
        <v>109.05934884407009</v>
      </c>
      <c r="I8" s="15">
        <v>35418920.62</v>
      </c>
      <c r="J8" s="16">
        <f aca="true" t="shared" si="5" ref="J8:J45">I8-B8</f>
        <v>-1835919.2700000033</v>
      </c>
      <c r="K8" s="16">
        <f aca="true" t="shared" si="6" ref="K8:K45">I8/B8%</f>
        <v>95.07199795940392</v>
      </c>
      <c r="L8" s="16">
        <f t="shared" si="1"/>
        <v>-2624577.200000003</v>
      </c>
      <c r="M8" s="16">
        <f aca="true" t="shared" si="7" ref="M8:M45">I8/C8%</f>
        <v>93.10111490689421</v>
      </c>
      <c r="N8" s="17">
        <v>25802697.25</v>
      </c>
      <c r="O8" s="16">
        <f aca="true" t="shared" si="8" ref="O8:O45">N8-B8</f>
        <v>-11452142.64</v>
      </c>
      <c r="P8" s="16">
        <f aca="true" t="shared" si="9" ref="P8:P45">N8/B8%</f>
        <v>69.2599869605828</v>
      </c>
      <c r="Q8" s="16">
        <f aca="true" t="shared" si="10" ref="Q8:Q45">N8-C8</f>
        <v>-12240800.57</v>
      </c>
      <c r="R8" s="16">
        <f aca="true" t="shared" si="11" ref="R8:R45">N8/C8%</f>
        <v>67.82419790126438</v>
      </c>
    </row>
    <row r="9" spans="1:18" ht="24">
      <c r="A9" s="24" t="s">
        <v>51</v>
      </c>
      <c r="B9" s="16">
        <v>560803</v>
      </c>
      <c r="C9" s="16">
        <v>786101</v>
      </c>
      <c r="D9" s="28">
        <v>825354</v>
      </c>
      <c r="E9" s="16">
        <f t="shared" si="2"/>
        <v>264551</v>
      </c>
      <c r="F9" s="16">
        <f t="shared" si="3"/>
        <v>147.17360641794</v>
      </c>
      <c r="G9" s="16">
        <f t="shared" si="0"/>
        <v>39253</v>
      </c>
      <c r="H9" s="16">
        <f t="shared" si="4"/>
        <v>104.99337871342232</v>
      </c>
      <c r="I9" s="28">
        <v>825354</v>
      </c>
      <c r="J9" s="16">
        <f t="shared" si="5"/>
        <v>264551</v>
      </c>
      <c r="K9" s="16">
        <f t="shared" si="6"/>
        <v>147.17360641794</v>
      </c>
      <c r="L9" s="16">
        <f t="shared" si="1"/>
        <v>39253</v>
      </c>
      <c r="M9" s="16">
        <f t="shared" si="7"/>
        <v>104.99337871342232</v>
      </c>
      <c r="N9" s="28">
        <v>809235.75</v>
      </c>
      <c r="O9" s="16">
        <f t="shared" si="8"/>
        <v>248432.75</v>
      </c>
      <c r="P9" s="16">
        <f t="shared" si="9"/>
        <v>144.29946879742084</v>
      </c>
      <c r="Q9" s="16">
        <f t="shared" si="10"/>
        <v>23134.75</v>
      </c>
      <c r="R9" s="16">
        <f t="shared" si="11"/>
        <v>102.94297424885606</v>
      </c>
    </row>
    <row r="10" spans="1:18" s="22" customFormat="1" ht="24">
      <c r="A10" s="23" t="s">
        <v>52</v>
      </c>
      <c r="B10" s="27">
        <f>SUM(B11:B13)</f>
        <v>25488288.35</v>
      </c>
      <c r="C10" s="27">
        <f>SUM(C11:C13)</f>
        <v>37048598.65</v>
      </c>
      <c r="D10" s="27">
        <f>SUM(D11:D13)</f>
        <v>31377818</v>
      </c>
      <c r="E10" s="11">
        <f t="shared" si="2"/>
        <v>5889529.6499999985</v>
      </c>
      <c r="F10" s="11">
        <f t="shared" si="3"/>
        <v>123.10680720935895</v>
      </c>
      <c r="G10" s="11">
        <f t="shared" si="0"/>
        <v>-5670780.6499999985</v>
      </c>
      <c r="H10" s="11">
        <f t="shared" si="4"/>
        <v>84.69367032320937</v>
      </c>
      <c r="I10" s="27">
        <f>SUM(I11:I13)</f>
        <v>36046945.61</v>
      </c>
      <c r="J10" s="11">
        <f t="shared" si="5"/>
        <v>10558657.259999998</v>
      </c>
      <c r="K10" s="11">
        <f t="shared" si="6"/>
        <v>141.42552499018632</v>
      </c>
      <c r="L10" s="11">
        <f t="shared" si="1"/>
        <v>-1001653.0399999991</v>
      </c>
      <c r="M10" s="11">
        <f t="shared" si="7"/>
        <v>97.29638076337875</v>
      </c>
      <c r="N10" s="30">
        <f>SUM(N11:N13)</f>
        <v>42119161.98</v>
      </c>
      <c r="O10" s="11">
        <f t="shared" si="8"/>
        <v>16630873.629999995</v>
      </c>
      <c r="P10" s="11">
        <f t="shared" si="9"/>
        <v>165.24907989751298</v>
      </c>
      <c r="Q10" s="11">
        <f t="shared" si="10"/>
        <v>5070563.329999998</v>
      </c>
      <c r="R10" s="11">
        <f t="shared" si="11"/>
        <v>113.6862486430374</v>
      </c>
    </row>
    <row r="11" spans="1:18" ht="24">
      <c r="A11" s="24" t="s">
        <v>53</v>
      </c>
      <c r="B11" s="16">
        <v>886556.8</v>
      </c>
      <c r="C11" s="16">
        <v>1567048.05</v>
      </c>
      <c r="D11" s="28">
        <v>1377818</v>
      </c>
      <c r="E11" s="16">
        <f t="shared" si="2"/>
        <v>491261.19999999995</v>
      </c>
      <c r="F11" s="16">
        <f t="shared" si="3"/>
        <v>155.41226461745032</v>
      </c>
      <c r="G11" s="16">
        <f t="shared" si="0"/>
        <v>-189230.05000000005</v>
      </c>
      <c r="H11" s="16">
        <f t="shared" si="4"/>
        <v>87.92442580174871</v>
      </c>
      <c r="I11" s="28">
        <v>1377818</v>
      </c>
      <c r="J11" s="16">
        <f t="shared" si="5"/>
        <v>491261.19999999995</v>
      </c>
      <c r="K11" s="16">
        <f t="shared" si="6"/>
        <v>155.41226461745032</v>
      </c>
      <c r="L11" s="16">
        <f t="shared" si="1"/>
        <v>-189230.05000000005</v>
      </c>
      <c r="M11" s="16">
        <f t="shared" si="7"/>
        <v>87.92442580174871</v>
      </c>
      <c r="N11" s="28">
        <v>1377818</v>
      </c>
      <c r="O11" s="16">
        <f t="shared" si="8"/>
        <v>491261.19999999995</v>
      </c>
      <c r="P11" s="16">
        <f t="shared" si="9"/>
        <v>155.41226461745032</v>
      </c>
      <c r="Q11" s="16">
        <f t="shared" si="10"/>
        <v>-189230.05000000005</v>
      </c>
      <c r="R11" s="16">
        <f t="shared" si="11"/>
        <v>87.92442580174871</v>
      </c>
    </row>
    <row r="12" spans="1:18" ht="24">
      <c r="A12" s="24" t="s">
        <v>54</v>
      </c>
      <c r="B12" s="16">
        <v>24579151.55</v>
      </c>
      <c r="C12" s="16">
        <v>35455000</v>
      </c>
      <c r="D12" s="16">
        <v>30000000</v>
      </c>
      <c r="E12" s="16">
        <f t="shared" si="2"/>
        <v>5420848.449999999</v>
      </c>
      <c r="F12" s="16">
        <f t="shared" si="3"/>
        <v>122.05466058896569</v>
      </c>
      <c r="G12" s="16">
        <f t="shared" si="0"/>
        <v>-5455000</v>
      </c>
      <c r="H12" s="16">
        <f t="shared" si="4"/>
        <v>84.61429981666902</v>
      </c>
      <c r="I12" s="28">
        <v>34652020</v>
      </c>
      <c r="J12" s="16">
        <f t="shared" si="5"/>
        <v>10072868.45</v>
      </c>
      <c r="K12" s="16">
        <f t="shared" si="6"/>
        <v>140.98135132740168</v>
      </c>
      <c r="L12" s="16">
        <f t="shared" si="1"/>
        <v>-802980</v>
      </c>
      <c r="M12" s="16">
        <f t="shared" si="7"/>
        <v>97.73521365110703</v>
      </c>
      <c r="N12" s="28">
        <v>40724633.66</v>
      </c>
      <c r="O12" s="16">
        <f t="shared" si="8"/>
        <v>16145482.109999996</v>
      </c>
      <c r="P12" s="16">
        <f t="shared" si="9"/>
        <v>165.68771129937556</v>
      </c>
      <c r="Q12" s="16">
        <f t="shared" si="10"/>
        <v>5269633.659999996</v>
      </c>
      <c r="R12" s="16">
        <f t="shared" si="11"/>
        <v>114.86287874770835</v>
      </c>
    </row>
    <row r="13" spans="1:18" ht="60">
      <c r="A13" s="24" t="s">
        <v>55</v>
      </c>
      <c r="B13" s="16">
        <v>22580</v>
      </c>
      <c r="C13" s="16">
        <v>26550.6</v>
      </c>
      <c r="D13" s="28">
        <v>0</v>
      </c>
      <c r="E13" s="16">
        <f t="shared" si="2"/>
        <v>-22580</v>
      </c>
      <c r="F13" s="16">
        <f t="shared" si="3"/>
        <v>0</v>
      </c>
      <c r="G13" s="16">
        <f t="shared" si="0"/>
        <v>-26550.6</v>
      </c>
      <c r="H13" s="16">
        <f t="shared" si="4"/>
        <v>0</v>
      </c>
      <c r="I13" s="28">
        <v>17107.61</v>
      </c>
      <c r="J13" s="16">
        <f t="shared" si="5"/>
        <v>-5472.389999999999</v>
      </c>
      <c r="K13" s="16">
        <f t="shared" si="6"/>
        <v>75.76443755535873</v>
      </c>
      <c r="L13" s="16">
        <f t="shared" si="1"/>
        <v>-9442.989999999998</v>
      </c>
      <c r="M13" s="16">
        <f t="shared" si="7"/>
        <v>64.43398642591882</v>
      </c>
      <c r="N13" s="29">
        <v>16710.32</v>
      </c>
      <c r="O13" s="16">
        <f t="shared" si="8"/>
        <v>-5869.68</v>
      </c>
      <c r="P13" s="16">
        <f t="shared" si="9"/>
        <v>74.00496014171833</v>
      </c>
      <c r="Q13" s="16">
        <f t="shared" si="10"/>
        <v>-9840.279999999999</v>
      </c>
      <c r="R13" s="16">
        <f t="shared" si="11"/>
        <v>62.93763606095531</v>
      </c>
    </row>
    <row r="14" spans="1:18" s="22" customFormat="1" ht="48">
      <c r="A14" s="23" t="s">
        <v>80</v>
      </c>
      <c r="B14" s="11">
        <f>SUM(B15:B15)</f>
        <v>28693890.48</v>
      </c>
      <c r="C14" s="11">
        <f>SUM(C15:C15)</f>
        <v>34767167.62</v>
      </c>
      <c r="D14" s="11">
        <f>SUM(D15:D15)</f>
        <v>33324374.28</v>
      </c>
      <c r="E14" s="11">
        <f t="shared" si="2"/>
        <v>4630483.800000001</v>
      </c>
      <c r="F14" s="11">
        <f t="shared" si="3"/>
        <v>116.1375251753592</v>
      </c>
      <c r="G14" s="11">
        <f t="shared" si="0"/>
        <v>-1442793.3399999961</v>
      </c>
      <c r="H14" s="11">
        <f t="shared" si="4"/>
        <v>95.85012689049186</v>
      </c>
      <c r="I14" s="31">
        <f>SUM(I15)</f>
        <v>33324374.28</v>
      </c>
      <c r="J14" s="11">
        <f t="shared" si="5"/>
        <v>4630483.800000001</v>
      </c>
      <c r="K14" s="11">
        <f t="shared" si="6"/>
        <v>116.1375251753592</v>
      </c>
      <c r="L14" s="11">
        <f t="shared" si="1"/>
        <v>-1442793.3399999961</v>
      </c>
      <c r="M14" s="11">
        <f t="shared" si="7"/>
        <v>95.85012689049186</v>
      </c>
      <c r="N14" s="11">
        <f>SUM(N15)</f>
        <v>33324374.28</v>
      </c>
      <c r="O14" s="11">
        <f t="shared" si="8"/>
        <v>4630483.800000001</v>
      </c>
      <c r="P14" s="11">
        <f t="shared" si="9"/>
        <v>116.1375251753592</v>
      </c>
      <c r="Q14" s="11">
        <f t="shared" si="10"/>
        <v>-1442793.3399999961</v>
      </c>
      <c r="R14" s="11">
        <f t="shared" si="11"/>
        <v>95.85012689049186</v>
      </c>
    </row>
    <row r="15" spans="1:18" ht="48">
      <c r="A15" s="36" t="s">
        <v>81</v>
      </c>
      <c r="B15" s="16">
        <v>28693890.48</v>
      </c>
      <c r="C15" s="16">
        <v>34767167.62</v>
      </c>
      <c r="D15" s="16">
        <v>33324374.28</v>
      </c>
      <c r="E15" s="16">
        <f t="shared" si="2"/>
        <v>4630483.800000001</v>
      </c>
      <c r="F15" s="16">
        <f t="shared" si="3"/>
        <v>116.1375251753592</v>
      </c>
      <c r="G15" s="16">
        <f t="shared" si="0"/>
        <v>-1442793.3399999961</v>
      </c>
      <c r="H15" s="16">
        <f t="shared" si="4"/>
        <v>95.85012689049186</v>
      </c>
      <c r="I15" s="28">
        <v>33324374.28</v>
      </c>
      <c r="J15" s="16">
        <f t="shared" si="5"/>
        <v>4630483.800000001</v>
      </c>
      <c r="K15" s="16">
        <f t="shared" si="6"/>
        <v>116.1375251753592</v>
      </c>
      <c r="L15" s="16">
        <f t="shared" si="1"/>
        <v>-1442793.3399999961</v>
      </c>
      <c r="M15" s="16">
        <f t="shared" si="7"/>
        <v>95.85012689049186</v>
      </c>
      <c r="N15" s="28">
        <v>33324374.28</v>
      </c>
      <c r="O15" s="16">
        <f t="shared" si="8"/>
        <v>4630483.800000001</v>
      </c>
      <c r="P15" s="16">
        <f t="shared" si="9"/>
        <v>116.1375251753592</v>
      </c>
      <c r="Q15" s="16">
        <f t="shared" si="10"/>
        <v>-1442793.3399999961</v>
      </c>
      <c r="R15" s="16">
        <f t="shared" si="11"/>
        <v>95.85012689049186</v>
      </c>
    </row>
    <row r="16" spans="1:18" s="22" customFormat="1" ht="24">
      <c r="A16" s="23" t="s">
        <v>56</v>
      </c>
      <c r="B16" s="11">
        <f>SUM(B17:B17)</f>
        <v>180259.54</v>
      </c>
      <c r="C16" s="11">
        <f>SUM(C17:C17)</f>
        <v>435394.51</v>
      </c>
      <c r="D16" s="11">
        <f>SUM(D17:D17)</f>
        <v>220850</v>
      </c>
      <c r="E16" s="11">
        <f t="shared" si="2"/>
        <v>40590.45999999999</v>
      </c>
      <c r="F16" s="11">
        <f t="shared" si="3"/>
        <v>122.51778740808946</v>
      </c>
      <c r="G16" s="11">
        <f t="shared" si="0"/>
        <v>-214544.51</v>
      </c>
      <c r="H16" s="11">
        <f t="shared" si="4"/>
        <v>50.724112253964805</v>
      </c>
      <c r="I16" s="31">
        <f>SUM(I17)</f>
        <v>323350</v>
      </c>
      <c r="J16" s="11">
        <f t="shared" si="5"/>
        <v>143090.46</v>
      </c>
      <c r="K16" s="11">
        <f t="shared" si="6"/>
        <v>179.38024251032704</v>
      </c>
      <c r="L16" s="11">
        <f t="shared" si="1"/>
        <v>-112044.51000000001</v>
      </c>
      <c r="M16" s="11">
        <f t="shared" si="7"/>
        <v>74.2659800648382</v>
      </c>
      <c r="N16" s="11">
        <f>SUM(N17)</f>
        <v>323350</v>
      </c>
      <c r="O16" s="11">
        <f t="shared" si="8"/>
        <v>143090.46</v>
      </c>
      <c r="P16" s="11">
        <f t="shared" si="9"/>
        <v>179.38024251032704</v>
      </c>
      <c r="Q16" s="11">
        <f t="shared" si="10"/>
        <v>-112044.51000000001</v>
      </c>
      <c r="R16" s="11">
        <f t="shared" si="11"/>
        <v>74.2659800648382</v>
      </c>
    </row>
    <row r="17" spans="1:18" ht="84">
      <c r="A17" s="36" t="s">
        <v>78</v>
      </c>
      <c r="B17" s="16">
        <v>180259.54</v>
      </c>
      <c r="C17" s="16">
        <v>435394.51</v>
      </c>
      <c r="D17" s="16">
        <v>220850</v>
      </c>
      <c r="E17" s="16">
        <f t="shared" si="2"/>
        <v>40590.45999999999</v>
      </c>
      <c r="F17" s="16">
        <f t="shared" si="3"/>
        <v>122.51778740808946</v>
      </c>
      <c r="G17" s="16">
        <f t="shared" si="0"/>
        <v>-214544.51</v>
      </c>
      <c r="H17" s="16">
        <f t="shared" si="4"/>
        <v>50.724112253964805</v>
      </c>
      <c r="I17" s="28">
        <v>323350</v>
      </c>
      <c r="J17" s="16">
        <f t="shared" si="5"/>
        <v>143090.46</v>
      </c>
      <c r="K17" s="16">
        <f t="shared" si="6"/>
        <v>179.38024251032704</v>
      </c>
      <c r="L17" s="16">
        <f t="shared" si="1"/>
        <v>-112044.51000000001</v>
      </c>
      <c r="M17" s="16">
        <f t="shared" si="7"/>
        <v>74.2659800648382</v>
      </c>
      <c r="N17" s="28">
        <v>323350</v>
      </c>
      <c r="O17" s="16">
        <f t="shared" si="8"/>
        <v>143090.46</v>
      </c>
      <c r="P17" s="16">
        <f t="shared" si="9"/>
        <v>179.38024251032704</v>
      </c>
      <c r="Q17" s="16">
        <f t="shared" si="10"/>
        <v>-112044.51000000001</v>
      </c>
      <c r="R17" s="16">
        <f t="shared" si="11"/>
        <v>74.2659800648382</v>
      </c>
    </row>
    <row r="18" spans="1:18" s="22" customFormat="1" ht="60">
      <c r="A18" s="25" t="s">
        <v>79</v>
      </c>
      <c r="B18" s="11">
        <f>SUM(B19:B21)</f>
        <v>684573.87</v>
      </c>
      <c r="C18" s="11">
        <f>SUM(C19:C21)</f>
        <v>11944630.89</v>
      </c>
      <c r="D18" s="11">
        <f>SUM(D19:D21)</f>
        <v>6300000</v>
      </c>
      <c r="E18" s="11">
        <f t="shared" si="2"/>
        <v>5615426.13</v>
      </c>
      <c r="F18" s="11" t="s">
        <v>93</v>
      </c>
      <c r="G18" s="11">
        <f t="shared" si="0"/>
        <v>-5644630.890000001</v>
      </c>
      <c r="H18" s="11">
        <f t="shared" si="4"/>
        <v>52.743362754510365</v>
      </c>
      <c r="I18" s="32">
        <f>SUM(I19:I19)</f>
        <v>100000</v>
      </c>
      <c r="J18" s="11">
        <f t="shared" si="5"/>
        <v>-584573.87</v>
      </c>
      <c r="K18" s="11">
        <f t="shared" si="6"/>
        <v>14.607627369709569</v>
      </c>
      <c r="L18" s="11">
        <f t="shared" si="1"/>
        <v>-11844630.89</v>
      </c>
      <c r="M18" s="11">
        <f t="shared" si="7"/>
        <v>0.8371962341985772</v>
      </c>
      <c r="N18" s="33">
        <f>SUM(N19:N21)</f>
        <v>335341</v>
      </c>
      <c r="O18" s="11">
        <f t="shared" si="8"/>
        <v>-349232.87</v>
      </c>
      <c r="P18" s="11">
        <f t="shared" si="9"/>
        <v>48.985363697857764</v>
      </c>
      <c r="Q18" s="11">
        <f t="shared" si="10"/>
        <v>-11609289.89</v>
      </c>
      <c r="R18" s="11">
        <f t="shared" si="11"/>
        <v>2.8074622237238507</v>
      </c>
    </row>
    <row r="19" spans="1:18" ht="24">
      <c r="A19" s="26" t="s">
        <v>57</v>
      </c>
      <c r="B19" s="16">
        <v>0</v>
      </c>
      <c r="C19" s="16">
        <v>109000</v>
      </c>
      <c r="D19" s="16">
        <v>200000</v>
      </c>
      <c r="E19" s="16">
        <f t="shared" si="2"/>
        <v>200000</v>
      </c>
      <c r="F19" s="16"/>
      <c r="G19" s="16">
        <f t="shared" si="0"/>
        <v>91000</v>
      </c>
      <c r="H19" s="16">
        <f t="shared" si="4"/>
        <v>183.4862385321101</v>
      </c>
      <c r="I19" s="28">
        <v>100000</v>
      </c>
      <c r="J19" s="16">
        <f t="shared" si="5"/>
        <v>100000</v>
      </c>
      <c r="K19" s="16"/>
      <c r="L19" s="16">
        <f t="shared" si="1"/>
        <v>-9000</v>
      </c>
      <c r="M19" s="16">
        <f t="shared" si="7"/>
        <v>91.74311926605505</v>
      </c>
      <c r="N19" s="28">
        <v>100000</v>
      </c>
      <c r="O19" s="16">
        <f t="shared" si="8"/>
        <v>100000</v>
      </c>
      <c r="P19" s="16"/>
      <c r="Q19" s="16">
        <f t="shared" si="10"/>
        <v>-9000</v>
      </c>
      <c r="R19" s="16">
        <f t="shared" si="11"/>
        <v>91.74311926605505</v>
      </c>
    </row>
    <row r="20" spans="1:18" ht="24">
      <c r="A20" s="26" t="s">
        <v>92</v>
      </c>
      <c r="B20" s="16">
        <v>684573.87</v>
      </c>
      <c r="C20" s="16">
        <v>11629130.89</v>
      </c>
      <c r="D20" s="16">
        <v>0</v>
      </c>
      <c r="E20" s="16">
        <f t="shared" si="2"/>
        <v>-684573.87</v>
      </c>
      <c r="F20" s="16"/>
      <c r="G20" s="16">
        <f t="shared" si="0"/>
        <v>-11629130.89</v>
      </c>
      <c r="H20" s="16">
        <f t="shared" si="4"/>
        <v>0</v>
      </c>
      <c r="I20" s="28">
        <v>0</v>
      </c>
      <c r="J20" s="16">
        <f t="shared" si="5"/>
        <v>-684573.87</v>
      </c>
      <c r="K20" s="16"/>
      <c r="L20" s="16">
        <f t="shared" si="1"/>
        <v>-11629130.89</v>
      </c>
      <c r="M20" s="16"/>
      <c r="N20" s="28">
        <v>0</v>
      </c>
      <c r="O20" s="16">
        <f t="shared" si="8"/>
        <v>-684573.87</v>
      </c>
      <c r="P20" s="16"/>
      <c r="Q20" s="16">
        <f t="shared" si="10"/>
        <v>-11629130.89</v>
      </c>
      <c r="R20" s="16">
        <f t="shared" si="11"/>
        <v>0</v>
      </c>
    </row>
    <row r="21" spans="1:18" ht="24">
      <c r="A21" s="26" t="s">
        <v>110</v>
      </c>
      <c r="B21" s="16">
        <v>0</v>
      </c>
      <c r="C21" s="16">
        <v>206500</v>
      </c>
      <c r="D21" s="16">
        <v>6100000</v>
      </c>
      <c r="E21" s="16">
        <f t="shared" si="2"/>
        <v>6100000</v>
      </c>
      <c r="F21" s="16"/>
      <c r="G21" s="16">
        <f t="shared" si="0"/>
        <v>5893500</v>
      </c>
      <c r="H21" s="16">
        <f t="shared" si="4"/>
        <v>2953.995157384988</v>
      </c>
      <c r="I21" s="28">
        <v>0</v>
      </c>
      <c r="J21" s="16">
        <f t="shared" si="5"/>
        <v>0</v>
      </c>
      <c r="K21" s="16"/>
      <c r="L21" s="16">
        <f t="shared" si="1"/>
        <v>-206500</v>
      </c>
      <c r="M21" s="16"/>
      <c r="N21" s="28">
        <v>235341</v>
      </c>
      <c r="O21" s="16">
        <f t="shared" si="8"/>
        <v>235341</v>
      </c>
      <c r="P21" s="16"/>
      <c r="Q21" s="16">
        <f t="shared" si="10"/>
        <v>28841</v>
      </c>
      <c r="R21" s="16">
        <f t="shared" si="11"/>
        <v>113.96658595641647</v>
      </c>
    </row>
    <row r="22" spans="1:18" s="22" customFormat="1" ht="36">
      <c r="A22" s="25" t="s">
        <v>58</v>
      </c>
      <c r="B22" s="27">
        <f>SUM(B23:B24)</f>
        <v>62598309.71</v>
      </c>
      <c r="C22" s="27">
        <f>SUM(C23:C24)</f>
        <v>111457835.39</v>
      </c>
      <c r="D22" s="27">
        <f>SUM(D23:D24)</f>
        <v>50776285.97</v>
      </c>
      <c r="E22" s="11">
        <f t="shared" si="2"/>
        <v>-11822023.740000002</v>
      </c>
      <c r="F22" s="11">
        <f t="shared" si="3"/>
        <v>81.11446811460557</v>
      </c>
      <c r="G22" s="11">
        <f t="shared" si="0"/>
        <v>-60681549.42</v>
      </c>
      <c r="H22" s="11">
        <f t="shared" si="4"/>
        <v>45.55649747936487</v>
      </c>
      <c r="I22" s="27">
        <f>SUM(I23:I24)</f>
        <v>35094017.21</v>
      </c>
      <c r="J22" s="11">
        <f t="shared" si="5"/>
        <v>-27504292.5</v>
      </c>
      <c r="K22" s="11">
        <f t="shared" si="6"/>
        <v>56.062244128604284</v>
      </c>
      <c r="L22" s="11">
        <f t="shared" si="1"/>
        <v>-76363818.18</v>
      </c>
      <c r="M22" s="11">
        <f t="shared" si="7"/>
        <v>31.48636171445748</v>
      </c>
      <c r="N22" s="27">
        <f>SUM(N23:N24)</f>
        <v>30218724.56</v>
      </c>
      <c r="O22" s="11">
        <f t="shared" si="8"/>
        <v>-32379585.150000002</v>
      </c>
      <c r="P22" s="11">
        <f t="shared" si="9"/>
        <v>48.27402640741367</v>
      </c>
      <c r="Q22" s="11">
        <f t="shared" si="10"/>
        <v>-81239110.83</v>
      </c>
      <c r="R22" s="11">
        <f t="shared" si="11"/>
        <v>27.11224783279007</v>
      </c>
    </row>
    <row r="23" spans="1:18" ht="24">
      <c r="A23" s="24" t="s">
        <v>59</v>
      </c>
      <c r="B23" s="16">
        <v>31250934.39</v>
      </c>
      <c r="C23" s="28">
        <v>76904826.69</v>
      </c>
      <c r="D23" s="14">
        <v>7684690.5</v>
      </c>
      <c r="E23" s="16">
        <f t="shared" si="2"/>
        <v>-23566243.89</v>
      </c>
      <c r="F23" s="16">
        <f t="shared" si="3"/>
        <v>24.590274338993932</v>
      </c>
      <c r="G23" s="16">
        <f t="shared" si="0"/>
        <v>-69220136.19</v>
      </c>
      <c r="H23" s="16">
        <f t="shared" si="4"/>
        <v>9.992468393403515</v>
      </c>
      <c r="I23" s="28">
        <v>0</v>
      </c>
      <c r="J23" s="16">
        <f t="shared" si="5"/>
        <v>-31250934.39</v>
      </c>
      <c r="K23" s="16"/>
      <c r="L23" s="16">
        <f t="shared" si="1"/>
        <v>-76904826.69</v>
      </c>
      <c r="M23" s="16"/>
      <c r="N23" s="29">
        <v>0</v>
      </c>
      <c r="O23" s="16">
        <f t="shared" si="8"/>
        <v>-31250934.39</v>
      </c>
      <c r="P23" s="16"/>
      <c r="Q23" s="16">
        <f t="shared" si="10"/>
        <v>-76904826.69</v>
      </c>
      <c r="R23" s="16">
        <f t="shared" si="11"/>
        <v>0</v>
      </c>
    </row>
    <row r="24" spans="1:18" ht="36">
      <c r="A24" s="24" t="s">
        <v>60</v>
      </c>
      <c r="B24" s="16">
        <v>31347375.32</v>
      </c>
      <c r="C24" s="28">
        <v>34553008.7</v>
      </c>
      <c r="D24" s="14">
        <v>43091595.47</v>
      </c>
      <c r="E24" s="16">
        <f t="shared" si="2"/>
        <v>11744220.149999999</v>
      </c>
      <c r="F24" s="16">
        <f t="shared" si="3"/>
        <v>137.46476389207314</v>
      </c>
      <c r="G24" s="16">
        <f t="shared" si="0"/>
        <v>8538586.769999996</v>
      </c>
      <c r="H24" s="16">
        <f t="shared" si="4"/>
        <v>124.71155795472013</v>
      </c>
      <c r="I24" s="28">
        <v>35094017.21</v>
      </c>
      <c r="J24" s="16">
        <f t="shared" si="5"/>
        <v>3746641.8900000006</v>
      </c>
      <c r="K24" s="16">
        <f t="shared" si="6"/>
        <v>111.95201145790857</v>
      </c>
      <c r="L24" s="16">
        <f t="shared" si="1"/>
        <v>541008.5099999979</v>
      </c>
      <c r="M24" s="16">
        <f t="shared" si="7"/>
        <v>101.56573488201042</v>
      </c>
      <c r="N24" s="29">
        <v>30218724.56</v>
      </c>
      <c r="O24" s="16">
        <f t="shared" si="8"/>
        <v>-1128650.7600000016</v>
      </c>
      <c r="P24" s="16">
        <f t="shared" si="9"/>
        <v>96.39953664867149</v>
      </c>
      <c r="Q24" s="16">
        <f t="shared" si="10"/>
        <v>-4334284.140000004</v>
      </c>
      <c r="R24" s="16">
        <f t="shared" si="11"/>
        <v>87.45613101993052</v>
      </c>
    </row>
    <row r="25" spans="1:18" s="22" customFormat="1" ht="48">
      <c r="A25" s="23" t="s">
        <v>61</v>
      </c>
      <c r="B25" s="11">
        <f>SUM(B26)</f>
        <v>0</v>
      </c>
      <c r="C25" s="11">
        <f>SUM(C26)</f>
        <v>1600000</v>
      </c>
      <c r="D25" s="11">
        <f>SUM(D26)</f>
        <v>0</v>
      </c>
      <c r="E25" s="11">
        <f t="shared" si="2"/>
        <v>0</v>
      </c>
      <c r="F25" s="11"/>
      <c r="G25" s="11">
        <f t="shared" si="0"/>
        <v>-1600000</v>
      </c>
      <c r="H25" s="11">
        <f t="shared" si="4"/>
        <v>0</v>
      </c>
      <c r="I25" s="27">
        <f>SUM(I26)</f>
        <v>500000</v>
      </c>
      <c r="J25" s="11">
        <f t="shared" si="5"/>
        <v>500000</v>
      </c>
      <c r="K25" s="11"/>
      <c r="L25" s="11">
        <f t="shared" si="1"/>
        <v>-1100000</v>
      </c>
      <c r="M25" s="11">
        <f t="shared" si="7"/>
        <v>31.25</v>
      </c>
      <c r="N25" s="27">
        <f>SUM(N26)</f>
        <v>500000</v>
      </c>
      <c r="O25" s="11">
        <f t="shared" si="8"/>
        <v>500000</v>
      </c>
      <c r="P25" s="11"/>
      <c r="Q25" s="11">
        <f t="shared" si="10"/>
        <v>-1100000</v>
      </c>
      <c r="R25" s="11">
        <f t="shared" si="11"/>
        <v>31.25</v>
      </c>
    </row>
    <row r="26" spans="1:18" ht="36">
      <c r="A26" s="24" t="s">
        <v>62</v>
      </c>
      <c r="B26" s="16">
        <v>0</v>
      </c>
      <c r="C26" s="16">
        <v>1600000</v>
      </c>
      <c r="D26" s="28">
        <v>0</v>
      </c>
      <c r="E26" s="16">
        <f t="shared" si="2"/>
        <v>0</v>
      </c>
      <c r="F26" s="16"/>
      <c r="G26" s="16">
        <f t="shared" si="0"/>
        <v>-1600000</v>
      </c>
      <c r="H26" s="16">
        <f t="shared" si="4"/>
        <v>0</v>
      </c>
      <c r="I26" s="28">
        <v>500000</v>
      </c>
      <c r="J26" s="16">
        <f t="shared" si="5"/>
        <v>500000</v>
      </c>
      <c r="K26" s="16"/>
      <c r="L26" s="16">
        <f t="shared" si="1"/>
        <v>-1100000</v>
      </c>
      <c r="M26" s="16">
        <f t="shared" si="7"/>
        <v>31.25</v>
      </c>
      <c r="N26" s="28">
        <v>500000</v>
      </c>
      <c r="O26" s="16">
        <f t="shared" si="8"/>
        <v>500000</v>
      </c>
      <c r="P26" s="16"/>
      <c r="Q26" s="16">
        <f t="shared" si="10"/>
        <v>-1100000</v>
      </c>
      <c r="R26" s="16">
        <f t="shared" si="11"/>
        <v>31.25</v>
      </c>
    </row>
    <row r="27" spans="1:18" s="22" customFormat="1" ht="36">
      <c r="A27" s="23" t="s">
        <v>63</v>
      </c>
      <c r="B27" s="11">
        <f>SUM(B28:B32)</f>
        <v>18498023.25</v>
      </c>
      <c r="C27" s="11">
        <f>SUM(C28:C32)</f>
        <v>40623440.9</v>
      </c>
      <c r="D27" s="11">
        <f>SUM(D28:D32)</f>
        <v>31615739.09</v>
      </c>
      <c r="E27" s="11">
        <f t="shared" si="2"/>
        <v>13117715.84</v>
      </c>
      <c r="F27" s="11">
        <f t="shared" si="3"/>
        <v>170.91414938079936</v>
      </c>
      <c r="G27" s="11">
        <f t="shared" si="0"/>
        <v>-9007701.809999999</v>
      </c>
      <c r="H27" s="11">
        <f t="shared" si="4"/>
        <v>77.82634456747853</v>
      </c>
      <c r="I27" s="27">
        <f>SUM(I28:I32)</f>
        <v>31815590</v>
      </c>
      <c r="J27" s="11">
        <f t="shared" si="5"/>
        <v>13317566.75</v>
      </c>
      <c r="K27" s="11">
        <f t="shared" si="6"/>
        <v>171.9945400111874</v>
      </c>
      <c r="L27" s="11">
        <f t="shared" si="1"/>
        <v>-8807850.899999999</v>
      </c>
      <c r="M27" s="11">
        <f t="shared" si="7"/>
        <v>78.31830414936614</v>
      </c>
      <c r="N27" s="27">
        <f>SUM(N28:N32)</f>
        <v>32531590</v>
      </c>
      <c r="O27" s="11">
        <f t="shared" si="8"/>
        <v>14033566.75</v>
      </c>
      <c r="P27" s="11">
        <f t="shared" si="9"/>
        <v>175.86522386925856</v>
      </c>
      <c r="Q27" s="11">
        <f t="shared" si="10"/>
        <v>-8091850.8999999985</v>
      </c>
      <c r="R27" s="11">
        <f t="shared" si="11"/>
        <v>80.08083332990141</v>
      </c>
    </row>
    <row r="28" spans="1:18" ht="15">
      <c r="A28" s="24" t="s">
        <v>64</v>
      </c>
      <c r="B28" s="16">
        <v>10500693.3</v>
      </c>
      <c r="C28" s="16">
        <v>10950762.5</v>
      </c>
      <c r="D28" s="28">
        <v>13505000</v>
      </c>
      <c r="E28" s="16">
        <f t="shared" si="2"/>
        <v>3004306.6999999993</v>
      </c>
      <c r="F28" s="16">
        <f t="shared" si="3"/>
        <v>128.61055564778755</v>
      </c>
      <c r="G28" s="16">
        <f t="shared" si="0"/>
        <v>2554237.5</v>
      </c>
      <c r="H28" s="16">
        <f t="shared" si="4"/>
        <v>123.32474565127315</v>
      </c>
      <c r="I28" s="28">
        <v>17049090</v>
      </c>
      <c r="J28" s="16">
        <f t="shared" si="5"/>
        <v>6548396.699999999</v>
      </c>
      <c r="K28" s="16">
        <f t="shared" si="6"/>
        <v>162.36156521207985</v>
      </c>
      <c r="L28" s="16">
        <f t="shared" si="1"/>
        <v>6098327.5</v>
      </c>
      <c r="M28" s="16">
        <f t="shared" si="7"/>
        <v>155.68861072459566</v>
      </c>
      <c r="N28" s="29">
        <v>17049090</v>
      </c>
      <c r="O28" s="16">
        <f t="shared" si="8"/>
        <v>6548396.699999999</v>
      </c>
      <c r="P28" s="16">
        <f t="shared" si="9"/>
        <v>162.36156521207985</v>
      </c>
      <c r="Q28" s="16">
        <f t="shared" si="10"/>
        <v>6098327.5</v>
      </c>
      <c r="R28" s="16">
        <f t="shared" si="11"/>
        <v>155.68861072459566</v>
      </c>
    </row>
    <row r="29" spans="1:18" ht="36">
      <c r="A29" s="24" t="s">
        <v>65</v>
      </c>
      <c r="B29" s="16"/>
      <c r="C29" s="16">
        <v>3141890.41</v>
      </c>
      <c r="D29" s="28">
        <v>10000000</v>
      </c>
      <c r="E29" s="16">
        <f t="shared" si="2"/>
        <v>10000000</v>
      </c>
      <c r="F29" s="16"/>
      <c r="G29" s="16">
        <f t="shared" si="0"/>
        <v>6858109.59</v>
      </c>
      <c r="H29" s="16" t="s">
        <v>112</v>
      </c>
      <c r="I29" s="28">
        <v>2420000</v>
      </c>
      <c r="J29" s="16">
        <f t="shared" si="5"/>
        <v>2420000</v>
      </c>
      <c r="K29" s="16"/>
      <c r="L29" s="16">
        <f t="shared" si="1"/>
        <v>-721890.4100000001</v>
      </c>
      <c r="M29" s="16">
        <f t="shared" si="7"/>
        <v>77.02369224265846</v>
      </c>
      <c r="N29" s="29">
        <v>2420000</v>
      </c>
      <c r="O29" s="16">
        <f t="shared" si="8"/>
        <v>2420000</v>
      </c>
      <c r="P29" s="16"/>
      <c r="Q29" s="16">
        <f t="shared" si="10"/>
        <v>-721890.4100000001</v>
      </c>
      <c r="R29" s="16">
        <f t="shared" si="11"/>
        <v>77.02369224265846</v>
      </c>
    </row>
    <row r="30" spans="1:18" ht="24">
      <c r="A30" s="24" t="s">
        <v>66</v>
      </c>
      <c r="B30" s="16">
        <v>5572930.01</v>
      </c>
      <c r="C30" s="16">
        <v>23734516.39</v>
      </c>
      <c r="D30" s="28">
        <v>7110739.09</v>
      </c>
      <c r="E30" s="16">
        <f t="shared" si="2"/>
        <v>1537809.08</v>
      </c>
      <c r="F30" s="16">
        <f t="shared" si="3"/>
        <v>127.5942650857013</v>
      </c>
      <c r="G30" s="16">
        <f t="shared" si="0"/>
        <v>-16623777.3</v>
      </c>
      <c r="H30" s="16">
        <f t="shared" si="4"/>
        <v>29.9594858945428</v>
      </c>
      <c r="I30" s="28">
        <v>10146500</v>
      </c>
      <c r="J30" s="16">
        <f t="shared" si="5"/>
        <v>4573569.99</v>
      </c>
      <c r="K30" s="16">
        <f t="shared" si="6"/>
        <v>182.06760145548643</v>
      </c>
      <c r="L30" s="16">
        <f t="shared" si="1"/>
        <v>-13588016.39</v>
      </c>
      <c r="M30" s="16">
        <f t="shared" si="7"/>
        <v>42.749975745345274</v>
      </c>
      <c r="N30" s="29">
        <v>10862500</v>
      </c>
      <c r="O30" s="16">
        <f t="shared" si="8"/>
        <v>5289569.99</v>
      </c>
      <c r="P30" s="16">
        <f t="shared" si="9"/>
        <v>194.91542116101328</v>
      </c>
      <c r="Q30" s="16">
        <f t="shared" si="10"/>
        <v>-12872016.39</v>
      </c>
      <c r="R30" s="16">
        <f t="shared" si="11"/>
        <v>45.76667930161268</v>
      </c>
    </row>
    <row r="31" spans="1:18" ht="24">
      <c r="A31" s="24" t="s">
        <v>67</v>
      </c>
      <c r="B31" s="16">
        <v>625827.7</v>
      </c>
      <c r="C31" s="16">
        <v>0</v>
      </c>
      <c r="D31" s="16">
        <v>0</v>
      </c>
      <c r="E31" s="16">
        <f t="shared" si="2"/>
        <v>-625827.7</v>
      </c>
      <c r="F31" s="16">
        <f t="shared" si="3"/>
        <v>0</v>
      </c>
      <c r="G31" s="16">
        <f t="shared" si="0"/>
        <v>0</v>
      </c>
      <c r="H31" s="16"/>
      <c r="I31" s="28">
        <v>0</v>
      </c>
      <c r="J31" s="16">
        <f t="shared" si="5"/>
        <v>-625827.7</v>
      </c>
      <c r="K31" s="16">
        <f t="shared" si="6"/>
        <v>0</v>
      </c>
      <c r="L31" s="16">
        <f t="shared" si="1"/>
        <v>0</v>
      </c>
      <c r="M31" s="16"/>
      <c r="N31" s="28">
        <v>0</v>
      </c>
      <c r="O31" s="16">
        <f t="shared" si="8"/>
        <v>-625827.7</v>
      </c>
      <c r="P31" s="16"/>
      <c r="Q31" s="16">
        <f t="shared" si="10"/>
        <v>0</v>
      </c>
      <c r="R31" s="16"/>
    </row>
    <row r="32" spans="1:18" ht="24">
      <c r="A32" s="24" t="s">
        <v>68</v>
      </c>
      <c r="B32" s="16">
        <v>1798572.24</v>
      </c>
      <c r="C32" s="16">
        <v>2796271.6</v>
      </c>
      <c r="D32" s="28">
        <v>1000000</v>
      </c>
      <c r="E32" s="16">
        <f t="shared" si="2"/>
        <v>-798572.24</v>
      </c>
      <c r="F32" s="16">
        <f t="shared" si="3"/>
        <v>55.59965720364949</v>
      </c>
      <c r="G32" s="16">
        <f t="shared" si="0"/>
        <v>-1796271.6</v>
      </c>
      <c r="H32" s="16">
        <f t="shared" si="4"/>
        <v>35.76190524554195</v>
      </c>
      <c r="I32" s="28">
        <v>2200000</v>
      </c>
      <c r="J32" s="16">
        <f t="shared" si="5"/>
        <v>401427.76</v>
      </c>
      <c r="K32" s="16">
        <f t="shared" si="6"/>
        <v>122.31924584802888</v>
      </c>
      <c r="L32" s="16">
        <f t="shared" si="1"/>
        <v>-596271.6000000001</v>
      </c>
      <c r="M32" s="16">
        <f t="shared" si="7"/>
        <v>78.6761915401923</v>
      </c>
      <c r="N32" s="28">
        <v>2200000</v>
      </c>
      <c r="O32" s="16">
        <f t="shared" si="8"/>
        <v>401427.76</v>
      </c>
      <c r="P32" s="16">
        <f t="shared" si="9"/>
        <v>122.31924584802888</v>
      </c>
      <c r="Q32" s="16">
        <f t="shared" si="10"/>
        <v>-596271.6000000001</v>
      </c>
      <c r="R32" s="16">
        <f t="shared" si="11"/>
        <v>78.6761915401923</v>
      </c>
    </row>
    <row r="33" spans="1:18" s="22" customFormat="1" ht="48">
      <c r="A33" s="23" t="s">
        <v>69</v>
      </c>
      <c r="B33" s="27">
        <f>SUM(B34:B37)</f>
        <v>12870775.370000001</v>
      </c>
      <c r="C33" s="27">
        <f>SUM(C34:C37)</f>
        <v>19109981.27</v>
      </c>
      <c r="D33" s="27">
        <f>SUM(D34:D37)</f>
        <v>12806611.93</v>
      </c>
      <c r="E33" s="11">
        <f t="shared" si="2"/>
        <v>-64163.44000000134</v>
      </c>
      <c r="F33" s="11">
        <f t="shared" si="3"/>
        <v>99.50147960666334</v>
      </c>
      <c r="G33" s="11">
        <f t="shared" si="0"/>
        <v>-6303369.34</v>
      </c>
      <c r="H33" s="11">
        <f t="shared" si="4"/>
        <v>67.01530341165007</v>
      </c>
      <c r="I33" s="27">
        <f>SUM(I34:I37)</f>
        <v>13133485.879999999</v>
      </c>
      <c r="J33" s="11">
        <f t="shared" si="5"/>
        <v>262710.5099999979</v>
      </c>
      <c r="K33" s="11">
        <f t="shared" si="6"/>
        <v>102.04113973282712</v>
      </c>
      <c r="L33" s="11">
        <f t="shared" si="1"/>
        <v>-5976495.390000001</v>
      </c>
      <c r="M33" s="11">
        <f t="shared" si="7"/>
        <v>68.7257914826831</v>
      </c>
      <c r="N33" s="27">
        <f>SUM(N34:N37)</f>
        <v>16880703.78</v>
      </c>
      <c r="O33" s="11">
        <f t="shared" si="8"/>
        <v>4009928.41</v>
      </c>
      <c r="P33" s="11">
        <f t="shared" si="9"/>
        <v>131.15529791116228</v>
      </c>
      <c r="Q33" s="11">
        <f t="shared" si="10"/>
        <v>-2229277.4899999984</v>
      </c>
      <c r="R33" s="11">
        <f t="shared" si="11"/>
        <v>88.33448626399412</v>
      </c>
    </row>
    <row r="34" spans="1:18" ht="36">
      <c r="A34" s="24" t="s">
        <v>70</v>
      </c>
      <c r="B34" s="16">
        <v>84064</v>
      </c>
      <c r="C34" s="16">
        <v>467782.64</v>
      </c>
      <c r="D34" s="16">
        <v>812923.96</v>
      </c>
      <c r="E34" s="16">
        <f t="shared" si="2"/>
        <v>728859.96</v>
      </c>
      <c r="F34" s="16" t="s">
        <v>94</v>
      </c>
      <c r="G34" s="16">
        <f t="shared" si="0"/>
        <v>345141.31999999995</v>
      </c>
      <c r="H34" s="16">
        <f t="shared" si="4"/>
        <v>173.7824131310217</v>
      </c>
      <c r="I34" s="16">
        <v>892353.96</v>
      </c>
      <c r="J34" s="16">
        <f t="shared" si="5"/>
        <v>808289.96</v>
      </c>
      <c r="K34" s="16" t="s">
        <v>113</v>
      </c>
      <c r="L34" s="16">
        <f t="shared" si="1"/>
        <v>424571.31999999995</v>
      </c>
      <c r="M34" s="16">
        <f t="shared" si="7"/>
        <v>190.76252167032106</v>
      </c>
      <c r="N34" s="16">
        <v>1052353.96</v>
      </c>
      <c r="O34" s="16">
        <f t="shared" si="8"/>
        <v>968289.96</v>
      </c>
      <c r="P34" s="16" t="s">
        <v>114</v>
      </c>
      <c r="Q34" s="16">
        <f t="shared" si="10"/>
        <v>584571.32</v>
      </c>
      <c r="R34" s="16" t="s">
        <v>115</v>
      </c>
    </row>
    <row r="35" spans="1:18" ht="36">
      <c r="A35" s="24" t="s">
        <v>71</v>
      </c>
      <c r="B35" s="34">
        <v>2563699.07</v>
      </c>
      <c r="C35" s="34">
        <v>9832226.99</v>
      </c>
      <c r="D35" s="14">
        <v>2097786.38</v>
      </c>
      <c r="E35" s="16">
        <f t="shared" si="2"/>
        <v>-465912.68999999994</v>
      </c>
      <c r="F35" s="16">
        <f t="shared" si="3"/>
        <v>81.82654526609474</v>
      </c>
      <c r="G35" s="16">
        <f t="shared" si="0"/>
        <v>-7734440.61</v>
      </c>
      <c r="H35" s="16">
        <f t="shared" si="4"/>
        <v>21.335821295964607</v>
      </c>
      <c r="I35" s="14">
        <v>2225010</v>
      </c>
      <c r="J35" s="16">
        <f t="shared" si="5"/>
        <v>-338689.06999999983</v>
      </c>
      <c r="K35" s="16">
        <f t="shared" si="6"/>
        <v>86.78904735882281</v>
      </c>
      <c r="L35" s="16">
        <f t="shared" si="1"/>
        <v>-7607216.99</v>
      </c>
      <c r="M35" s="16">
        <f t="shared" si="7"/>
        <v>22.629766402494333</v>
      </c>
      <c r="N35" s="14">
        <v>3810000</v>
      </c>
      <c r="O35" s="16">
        <f t="shared" si="8"/>
        <v>1246300.9300000002</v>
      </c>
      <c r="P35" s="16">
        <f t="shared" si="9"/>
        <v>148.61338620370915</v>
      </c>
      <c r="Q35" s="16">
        <f t="shared" si="10"/>
        <v>-6022226.99</v>
      </c>
      <c r="R35" s="16">
        <f t="shared" si="11"/>
        <v>38.750122468439876</v>
      </c>
    </row>
    <row r="36" spans="1:18" ht="60">
      <c r="A36" s="24" t="s">
        <v>72</v>
      </c>
      <c r="B36" s="34">
        <v>10223012.3</v>
      </c>
      <c r="C36" s="34">
        <v>8358001.89</v>
      </c>
      <c r="D36" s="14">
        <v>9319605.25</v>
      </c>
      <c r="E36" s="16">
        <f t="shared" si="2"/>
        <v>-903407.0500000007</v>
      </c>
      <c r="F36" s="16">
        <f t="shared" si="3"/>
        <v>91.16300535019408</v>
      </c>
      <c r="G36" s="16">
        <f t="shared" si="0"/>
        <v>961603.3600000003</v>
      </c>
      <c r="H36" s="16">
        <f t="shared" si="4"/>
        <v>111.50518237080705</v>
      </c>
      <c r="I36" s="14">
        <v>9516121.92</v>
      </c>
      <c r="J36" s="16">
        <f t="shared" si="5"/>
        <v>-706890.3800000008</v>
      </c>
      <c r="K36" s="16">
        <f t="shared" si="6"/>
        <v>93.08530246021517</v>
      </c>
      <c r="L36" s="16">
        <f t="shared" si="1"/>
        <v>1158120.0300000003</v>
      </c>
      <c r="M36" s="16">
        <f t="shared" si="7"/>
        <v>113.85642220762887</v>
      </c>
      <c r="N36" s="14">
        <v>11288349.82</v>
      </c>
      <c r="O36" s="16">
        <f t="shared" si="8"/>
        <v>1065337.5199999996</v>
      </c>
      <c r="P36" s="16">
        <f t="shared" si="9"/>
        <v>110.42097464756058</v>
      </c>
      <c r="Q36" s="16">
        <f t="shared" si="10"/>
        <v>2930347.9300000006</v>
      </c>
      <c r="R36" s="16">
        <f t="shared" si="11"/>
        <v>135.06038845846686</v>
      </c>
    </row>
    <row r="37" spans="1:18" ht="36">
      <c r="A37" s="24" t="s">
        <v>111</v>
      </c>
      <c r="B37" s="34">
        <v>0</v>
      </c>
      <c r="C37" s="34">
        <v>451969.75</v>
      </c>
      <c r="D37" s="34">
        <v>576296.34</v>
      </c>
      <c r="E37" s="16">
        <f t="shared" si="2"/>
        <v>576296.34</v>
      </c>
      <c r="F37" s="16"/>
      <c r="G37" s="16">
        <f t="shared" si="0"/>
        <v>124326.58999999997</v>
      </c>
      <c r="H37" s="16">
        <f t="shared" si="4"/>
        <v>127.5077236916851</v>
      </c>
      <c r="I37" s="14">
        <v>500000</v>
      </c>
      <c r="J37" s="16">
        <f t="shared" si="5"/>
        <v>500000</v>
      </c>
      <c r="K37" s="16"/>
      <c r="L37" s="16">
        <f t="shared" si="1"/>
        <v>48030.25</v>
      </c>
      <c r="M37" s="16">
        <f t="shared" si="7"/>
        <v>110.62687270552951</v>
      </c>
      <c r="N37" s="14">
        <v>730000</v>
      </c>
      <c r="O37" s="16">
        <f t="shared" si="8"/>
        <v>730000</v>
      </c>
      <c r="P37" s="16"/>
      <c r="Q37" s="16">
        <f t="shared" si="10"/>
        <v>278030.25</v>
      </c>
      <c r="R37" s="16">
        <f t="shared" si="11"/>
        <v>161.5152341500731</v>
      </c>
    </row>
    <row r="38" spans="1:18" s="22" customFormat="1" ht="48">
      <c r="A38" s="23" t="s">
        <v>73</v>
      </c>
      <c r="B38" s="31">
        <f>SUM(B39:B40)</f>
        <v>1501270.85</v>
      </c>
      <c r="C38" s="31">
        <f>SUM(C39:C40)</f>
        <v>4592594.73</v>
      </c>
      <c r="D38" s="31">
        <f>SUM(D39:D40)</f>
        <v>3789900</v>
      </c>
      <c r="E38" s="11">
        <f t="shared" si="2"/>
        <v>2288629.15</v>
      </c>
      <c r="F38" s="11" t="s">
        <v>112</v>
      </c>
      <c r="G38" s="11">
        <f t="shared" si="0"/>
        <v>-802694.7300000004</v>
      </c>
      <c r="H38" s="11">
        <f t="shared" si="4"/>
        <v>82.52197772303761</v>
      </c>
      <c r="I38" s="31">
        <f>SUM(I39:I40)</f>
        <v>2149900</v>
      </c>
      <c r="J38" s="11">
        <f t="shared" si="5"/>
        <v>648629.1499999999</v>
      </c>
      <c r="K38" s="11">
        <f t="shared" si="6"/>
        <v>143.20533833052176</v>
      </c>
      <c r="L38" s="11">
        <f t="shared" si="1"/>
        <v>-2442694.7300000004</v>
      </c>
      <c r="M38" s="11">
        <f t="shared" si="7"/>
        <v>46.81231692307411</v>
      </c>
      <c r="N38" s="31">
        <f>SUM(N39:N40)</f>
        <v>2149900</v>
      </c>
      <c r="O38" s="11">
        <f t="shared" si="8"/>
        <v>648629.1499999999</v>
      </c>
      <c r="P38" s="11">
        <f t="shared" si="9"/>
        <v>143.20533833052176</v>
      </c>
      <c r="Q38" s="11">
        <f t="shared" si="10"/>
        <v>-2442694.7300000004</v>
      </c>
      <c r="R38" s="11">
        <f t="shared" si="11"/>
        <v>46.81231692307411</v>
      </c>
    </row>
    <row r="39" spans="1:18" ht="24">
      <c r="A39" s="24" t="s">
        <v>74</v>
      </c>
      <c r="B39" s="34">
        <v>109933.23</v>
      </c>
      <c r="C39" s="34">
        <v>99443.03</v>
      </c>
      <c r="D39" s="14">
        <v>130000</v>
      </c>
      <c r="E39" s="16">
        <f t="shared" si="2"/>
        <v>20066.770000000004</v>
      </c>
      <c r="F39" s="16">
        <f t="shared" si="3"/>
        <v>118.25359811587451</v>
      </c>
      <c r="G39" s="16">
        <f t="shared" si="0"/>
        <v>30556.97</v>
      </c>
      <c r="H39" s="16">
        <f t="shared" si="4"/>
        <v>130.72811638985658</v>
      </c>
      <c r="I39" s="14">
        <v>280000</v>
      </c>
      <c r="J39" s="16">
        <f t="shared" si="5"/>
        <v>170066.77000000002</v>
      </c>
      <c r="K39" s="16" t="s">
        <v>112</v>
      </c>
      <c r="L39" s="16">
        <f t="shared" si="1"/>
        <v>180556.97</v>
      </c>
      <c r="M39" s="16" t="s">
        <v>112</v>
      </c>
      <c r="N39" s="14">
        <v>280000</v>
      </c>
      <c r="O39" s="16">
        <f t="shared" si="8"/>
        <v>170066.77000000002</v>
      </c>
      <c r="P39" s="16" t="s">
        <v>112</v>
      </c>
      <c r="Q39" s="16">
        <f t="shared" si="10"/>
        <v>180556.97</v>
      </c>
      <c r="R39" s="16" t="s">
        <v>112</v>
      </c>
    </row>
    <row r="40" spans="1:18" ht="24">
      <c r="A40" s="24" t="s">
        <v>75</v>
      </c>
      <c r="B40" s="34">
        <v>1391337.62</v>
      </c>
      <c r="C40" s="34">
        <v>4493151.7</v>
      </c>
      <c r="D40" s="14">
        <v>3659900</v>
      </c>
      <c r="E40" s="16">
        <f t="shared" si="2"/>
        <v>2268562.38</v>
      </c>
      <c r="F40" s="16" t="s">
        <v>112</v>
      </c>
      <c r="G40" s="16">
        <f t="shared" si="0"/>
        <v>-833251.7000000002</v>
      </c>
      <c r="H40" s="16">
        <f t="shared" si="4"/>
        <v>81.4550730615216</v>
      </c>
      <c r="I40" s="14">
        <v>1869900</v>
      </c>
      <c r="J40" s="16">
        <f t="shared" si="5"/>
        <v>478562.3799999999</v>
      </c>
      <c r="K40" s="16">
        <f t="shared" si="6"/>
        <v>134.39584850728033</v>
      </c>
      <c r="L40" s="16">
        <f t="shared" si="1"/>
        <v>-2623251.7</v>
      </c>
      <c r="M40" s="16">
        <f t="shared" si="7"/>
        <v>41.6166674274541</v>
      </c>
      <c r="N40" s="14">
        <v>1869900</v>
      </c>
      <c r="O40" s="16">
        <f t="shared" si="8"/>
        <v>478562.3799999999</v>
      </c>
      <c r="P40" s="16">
        <f t="shared" si="9"/>
        <v>134.39584850728033</v>
      </c>
      <c r="Q40" s="16">
        <f t="shared" si="10"/>
        <v>-2623251.7</v>
      </c>
      <c r="R40" s="16">
        <f t="shared" si="11"/>
        <v>41.6166674274541</v>
      </c>
    </row>
    <row r="41" spans="1:18" s="22" customFormat="1" ht="60">
      <c r="A41" s="23" t="s">
        <v>76</v>
      </c>
      <c r="B41" s="31">
        <f>SUM(B42)</f>
        <v>159826.9</v>
      </c>
      <c r="C41" s="31">
        <f>SUM(C42)</f>
        <v>147391.9</v>
      </c>
      <c r="D41" s="31">
        <f>SUM(D42)</f>
        <v>25723</v>
      </c>
      <c r="E41" s="11">
        <f t="shared" si="2"/>
        <v>-134103.9</v>
      </c>
      <c r="F41" s="11">
        <f t="shared" si="3"/>
        <v>16.094287006755433</v>
      </c>
      <c r="G41" s="11">
        <f t="shared" si="0"/>
        <v>-121668.9</v>
      </c>
      <c r="H41" s="11">
        <f t="shared" si="4"/>
        <v>17.45211236166981</v>
      </c>
      <c r="I41" s="31">
        <f>SUM(I42)</f>
        <v>25723</v>
      </c>
      <c r="J41" s="11">
        <f t="shared" si="5"/>
        <v>-134103.9</v>
      </c>
      <c r="K41" s="11">
        <f t="shared" si="6"/>
        <v>16.094287006755433</v>
      </c>
      <c r="L41" s="11">
        <f t="shared" si="1"/>
        <v>-121668.9</v>
      </c>
      <c r="M41" s="11">
        <f t="shared" si="7"/>
        <v>17.45211236166981</v>
      </c>
      <c r="N41" s="31">
        <f>SUM(N42)</f>
        <v>25723</v>
      </c>
      <c r="O41" s="11">
        <f t="shared" si="8"/>
        <v>-134103.9</v>
      </c>
      <c r="P41" s="11">
        <f t="shared" si="9"/>
        <v>16.094287006755433</v>
      </c>
      <c r="Q41" s="11">
        <f t="shared" si="10"/>
        <v>-121668.9</v>
      </c>
      <c r="R41" s="11">
        <f t="shared" si="11"/>
        <v>17.45211236166981</v>
      </c>
    </row>
    <row r="42" spans="1:18" ht="48">
      <c r="A42" s="24" t="s">
        <v>77</v>
      </c>
      <c r="B42" s="34">
        <v>159826.9</v>
      </c>
      <c r="C42" s="34">
        <v>147391.9</v>
      </c>
      <c r="D42" s="14">
        <v>25723</v>
      </c>
      <c r="E42" s="16">
        <f t="shared" si="2"/>
        <v>-134103.9</v>
      </c>
      <c r="F42" s="16">
        <f t="shared" si="3"/>
        <v>16.094287006755433</v>
      </c>
      <c r="G42" s="16">
        <f t="shared" si="0"/>
        <v>-121668.9</v>
      </c>
      <c r="H42" s="16">
        <f t="shared" si="4"/>
        <v>17.45211236166981</v>
      </c>
      <c r="I42" s="14">
        <v>25723</v>
      </c>
      <c r="J42" s="16">
        <f t="shared" si="5"/>
        <v>-134103.9</v>
      </c>
      <c r="K42" s="16">
        <f t="shared" si="6"/>
        <v>16.094287006755433</v>
      </c>
      <c r="L42" s="16">
        <f t="shared" si="1"/>
        <v>-121668.9</v>
      </c>
      <c r="M42" s="16">
        <f t="shared" si="7"/>
        <v>17.45211236166981</v>
      </c>
      <c r="N42" s="14">
        <v>25723</v>
      </c>
      <c r="O42" s="16">
        <f t="shared" si="8"/>
        <v>-134103.9</v>
      </c>
      <c r="P42" s="16">
        <f t="shared" si="9"/>
        <v>16.094287006755433</v>
      </c>
      <c r="Q42" s="16">
        <f t="shared" si="10"/>
        <v>-121668.9</v>
      </c>
      <c r="R42" s="16">
        <f t="shared" si="11"/>
        <v>17.45211236166981</v>
      </c>
    </row>
    <row r="43" spans="1:18" s="22" customFormat="1" ht="48">
      <c r="A43" s="23" t="s">
        <v>85</v>
      </c>
      <c r="B43" s="31">
        <f>SUM(B44:B45)</f>
        <v>81457661.53</v>
      </c>
      <c r="C43" s="31">
        <f>SUM(C44:C45)</f>
        <v>25417815.57</v>
      </c>
      <c r="D43" s="31">
        <f>SUM(D44)</f>
        <v>15789.47</v>
      </c>
      <c r="E43" s="11">
        <f t="shared" si="2"/>
        <v>-81441872.06</v>
      </c>
      <c r="F43" s="11">
        <f t="shared" si="3"/>
        <v>0.0193836524440183</v>
      </c>
      <c r="G43" s="11">
        <f t="shared" si="0"/>
        <v>-25402026.1</v>
      </c>
      <c r="H43" s="11">
        <f t="shared" si="4"/>
        <v>0.06211969693664749</v>
      </c>
      <c r="I43" s="31">
        <f>SUM(I44)</f>
        <v>0</v>
      </c>
      <c r="J43" s="11">
        <f t="shared" si="5"/>
        <v>-81457661.53</v>
      </c>
      <c r="K43" s="11"/>
      <c r="L43" s="11">
        <f t="shared" si="1"/>
        <v>-25417815.57</v>
      </c>
      <c r="M43" s="11"/>
      <c r="N43" s="31">
        <f>SUM(N44)</f>
        <v>0</v>
      </c>
      <c r="O43" s="11">
        <f t="shared" si="8"/>
        <v>-81457661.53</v>
      </c>
      <c r="P43" s="11"/>
      <c r="Q43" s="11">
        <f t="shared" si="10"/>
        <v>-25417815.57</v>
      </c>
      <c r="R43" s="11"/>
    </row>
    <row r="44" spans="1:18" ht="24">
      <c r="A44" s="24" t="s">
        <v>90</v>
      </c>
      <c r="B44" s="34">
        <v>80428461.53</v>
      </c>
      <c r="C44" s="34">
        <v>22846695.09</v>
      </c>
      <c r="D44" s="14">
        <v>15789.47</v>
      </c>
      <c r="E44" s="16">
        <f t="shared" si="2"/>
        <v>-80412672.06</v>
      </c>
      <c r="F44" s="16">
        <f t="shared" si="3"/>
        <v>0.019631694675784007</v>
      </c>
      <c r="G44" s="16">
        <f t="shared" si="0"/>
        <v>-22830905.62</v>
      </c>
      <c r="H44" s="16">
        <f t="shared" si="4"/>
        <v>0.0691105209650697</v>
      </c>
      <c r="I44" s="14">
        <v>0</v>
      </c>
      <c r="J44" s="16">
        <f t="shared" si="5"/>
        <v>-80428461.53</v>
      </c>
      <c r="K44" s="16"/>
      <c r="L44" s="16">
        <f t="shared" si="1"/>
        <v>-22846695.09</v>
      </c>
      <c r="M44" s="16"/>
      <c r="N44" s="14">
        <v>0</v>
      </c>
      <c r="O44" s="16">
        <f t="shared" si="8"/>
        <v>-80428461.53</v>
      </c>
      <c r="P44" s="16"/>
      <c r="Q44" s="16">
        <f t="shared" si="10"/>
        <v>-22846695.09</v>
      </c>
      <c r="R44" s="16"/>
    </row>
    <row r="45" spans="1:18" ht="36">
      <c r="A45" s="24" t="s">
        <v>91</v>
      </c>
      <c r="B45" s="34">
        <v>1029200</v>
      </c>
      <c r="C45" s="34">
        <v>2571120.48</v>
      </c>
      <c r="D45" s="14">
        <v>0</v>
      </c>
      <c r="E45" s="16">
        <f t="shared" si="2"/>
        <v>-1029200</v>
      </c>
      <c r="F45" s="16"/>
      <c r="G45" s="16">
        <f t="shared" si="0"/>
        <v>-2571120.48</v>
      </c>
      <c r="H45" s="16"/>
      <c r="I45" s="14">
        <v>0</v>
      </c>
      <c r="J45" s="16">
        <f t="shared" si="5"/>
        <v>-1029200</v>
      </c>
      <c r="K45" s="16"/>
      <c r="L45" s="16">
        <f t="shared" si="1"/>
        <v>-2571120.48</v>
      </c>
      <c r="M45" s="16"/>
      <c r="N45" s="14">
        <v>0</v>
      </c>
      <c r="O45" s="16">
        <f t="shared" si="8"/>
        <v>-1029200</v>
      </c>
      <c r="P45" s="16"/>
      <c r="Q45" s="16">
        <f t="shared" si="10"/>
        <v>-2571120.48</v>
      </c>
      <c r="R45" s="16"/>
    </row>
    <row r="46" spans="1:14" ht="15">
      <c r="A46" s="20" t="s">
        <v>89</v>
      </c>
      <c r="B46" s="35">
        <f>B7+B10+B16+B18+B22+B25+B27+B33+B38+B41+B14+B43</f>
        <v>269948522.74</v>
      </c>
      <c r="C46" s="35">
        <f>C7+C10+C16+C18+C22+C25+C27+C33+C38+C41+C14+C43</f>
        <v>325974450.25</v>
      </c>
      <c r="D46" s="35">
        <f>D7+D10+D16+D18+D22+D25+D27+D33+D38+D41+D14+D43</f>
        <v>212568436.74</v>
      </c>
      <c r="E46" s="35"/>
      <c r="F46" s="35"/>
      <c r="G46" s="35"/>
      <c r="H46" s="35"/>
      <c r="I46" s="35">
        <f>I7+I10+I16+I18+I22+I25+I27+I33+I38+I41+I14+I43</f>
        <v>188757660.6</v>
      </c>
      <c r="J46" s="35"/>
      <c r="K46" s="35"/>
      <c r="L46" s="35"/>
      <c r="M46" s="35"/>
      <c r="N46" s="35">
        <f>N7+N10+N16+N18+N22+N25+N27+N33+N38+N41+N14+N43</f>
        <v>185020801.6</v>
      </c>
    </row>
    <row r="47" spans="2:3" ht="15">
      <c r="B47" s="35"/>
      <c r="C47" s="35"/>
    </row>
    <row r="48" ht="15">
      <c r="C48" s="35"/>
    </row>
  </sheetData>
  <sheetProtection/>
  <mergeCells count="16">
    <mergeCell ref="A1:L1"/>
    <mergeCell ref="A4:A6"/>
    <mergeCell ref="B4:B6"/>
    <mergeCell ref="C4:C6"/>
    <mergeCell ref="D4:D6"/>
    <mergeCell ref="E4:H4"/>
    <mergeCell ref="I4:I6"/>
    <mergeCell ref="J4:M4"/>
    <mergeCell ref="N4:N6"/>
    <mergeCell ref="O4:R4"/>
    <mergeCell ref="E5:F5"/>
    <mergeCell ref="G5:H5"/>
    <mergeCell ref="J5:K5"/>
    <mergeCell ref="L5:M5"/>
    <mergeCell ref="O5:P5"/>
    <mergeCell ref="Q5:R5"/>
  </mergeCells>
  <printOptions/>
  <pageMargins left="0.31" right="0.21" top="0.2" bottom="0.16" header="0.2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User</cp:lastModifiedBy>
  <cp:lastPrinted>2021-11-16T13:02:58Z</cp:lastPrinted>
  <dcterms:created xsi:type="dcterms:W3CDTF">2017-11-20T07:55:38Z</dcterms:created>
  <dcterms:modified xsi:type="dcterms:W3CDTF">2021-11-16T13:03:14Z</dcterms:modified>
  <cp:category/>
  <cp:version/>
  <cp:contentType/>
  <cp:contentStatus/>
</cp:coreProperties>
</file>