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5700" activeTab="1"/>
  </bookViews>
  <sheets>
    <sheet name="аналит.раздел(подраздел)" sheetId="1" r:id="rId1"/>
    <sheet name="аналит.программы(подпрогр)" sheetId="2" r:id="rId2"/>
  </sheets>
  <calcPr calcId="125725"/>
</workbook>
</file>

<file path=xl/calcChain.xml><?xml version="1.0" encoding="utf-8"?>
<calcChain xmlns="http://schemas.openxmlformats.org/spreadsheetml/2006/main">
  <c r="D30" i="2"/>
  <c r="D31"/>
  <c r="D32"/>
  <c r="D35"/>
  <c r="G35"/>
  <c r="F5"/>
  <c r="F6"/>
  <c r="F7"/>
  <c r="F8"/>
  <c r="F9"/>
  <c r="F10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1"/>
  <c r="F32"/>
  <c r="F33"/>
  <c r="F34"/>
  <c r="F35"/>
  <c r="F36"/>
  <c r="E31"/>
  <c r="C31"/>
  <c r="B31"/>
  <c r="B36"/>
  <c r="C36"/>
  <c r="G36" s="1"/>
  <c r="E36"/>
  <c r="G15"/>
  <c r="D17"/>
  <c r="C16"/>
  <c r="D16" s="1"/>
  <c r="E16"/>
  <c r="B16"/>
  <c r="D19"/>
  <c r="D18"/>
  <c r="E41"/>
  <c r="E39"/>
  <c r="E25"/>
  <c r="E23"/>
  <c r="E20"/>
  <c r="E14"/>
  <c r="E12"/>
  <c r="E8"/>
  <c r="E5"/>
  <c r="F27" i="1"/>
  <c r="F23"/>
  <c r="F21"/>
  <c r="F17"/>
  <c r="F14"/>
  <c r="F11"/>
  <c r="F5"/>
  <c r="F29" s="1"/>
  <c r="D21"/>
  <c r="G6" i="2"/>
  <c r="G7"/>
  <c r="G9"/>
  <c r="G10"/>
  <c r="G13"/>
  <c r="G22"/>
  <c r="G26"/>
  <c r="G28"/>
  <c r="G30"/>
  <c r="G33"/>
  <c r="G34"/>
  <c r="G38"/>
  <c r="C39"/>
  <c r="F42"/>
  <c r="F43"/>
  <c r="D42"/>
  <c r="D43"/>
  <c r="C41"/>
  <c r="F41" s="1"/>
  <c r="B41"/>
  <c r="C25"/>
  <c r="B25"/>
  <c r="H15" i="1"/>
  <c r="H18"/>
  <c r="H19"/>
  <c r="H20"/>
  <c r="H24"/>
  <c r="H25"/>
  <c r="H26"/>
  <c r="H28"/>
  <c r="H10"/>
  <c r="H12"/>
  <c r="F30" i="2"/>
  <c r="F37"/>
  <c r="F38"/>
  <c r="F40"/>
  <c r="D6"/>
  <c r="D7"/>
  <c r="D9"/>
  <c r="D10"/>
  <c r="D11"/>
  <c r="D13"/>
  <c r="D15"/>
  <c r="D21"/>
  <c r="D22"/>
  <c r="D24"/>
  <c r="D26"/>
  <c r="D27"/>
  <c r="D28"/>
  <c r="D33"/>
  <c r="D34"/>
  <c r="D37"/>
  <c r="D38"/>
  <c r="D40"/>
  <c r="B39"/>
  <c r="C23"/>
  <c r="B23"/>
  <c r="C20"/>
  <c r="B20"/>
  <c r="C14"/>
  <c r="G14" s="1"/>
  <c r="B14"/>
  <c r="C12"/>
  <c r="B12"/>
  <c r="C8"/>
  <c r="B8"/>
  <c r="C5"/>
  <c r="B5"/>
  <c r="G6" i="1"/>
  <c r="G7"/>
  <c r="G8"/>
  <c r="G9"/>
  <c r="G10"/>
  <c r="G12"/>
  <c r="G13"/>
  <c r="G15"/>
  <c r="G16"/>
  <c r="G18"/>
  <c r="G19"/>
  <c r="G20"/>
  <c r="G22"/>
  <c r="G24"/>
  <c r="G25"/>
  <c r="G26"/>
  <c r="G28"/>
  <c r="E6"/>
  <c r="E7"/>
  <c r="E9"/>
  <c r="E10"/>
  <c r="E12"/>
  <c r="E13"/>
  <c r="E15"/>
  <c r="E16"/>
  <c r="E18"/>
  <c r="E19"/>
  <c r="E20"/>
  <c r="E22"/>
  <c r="E24"/>
  <c r="E25"/>
  <c r="E26"/>
  <c r="E28"/>
  <c r="D27"/>
  <c r="H27" s="1"/>
  <c r="D23"/>
  <c r="D17"/>
  <c r="H17" s="1"/>
  <c r="D14"/>
  <c r="H14" s="1"/>
  <c r="D11"/>
  <c r="D5"/>
  <c r="C27"/>
  <c r="C23"/>
  <c r="C21"/>
  <c r="C17"/>
  <c r="C14"/>
  <c r="C11"/>
  <c r="C5"/>
  <c r="F16" i="2" l="1"/>
  <c r="D36"/>
  <c r="G12"/>
  <c r="E44"/>
  <c r="G20"/>
  <c r="H23" i="1"/>
  <c r="G14"/>
  <c r="H11"/>
  <c r="H5"/>
  <c r="G25" i="2"/>
  <c r="G8"/>
  <c r="G31"/>
  <c r="B44"/>
  <c r="D41"/>
  <c r="C44"/>
  <c r="D25"/>
  <c r="D23"/>
  <c r="E27" i="1"/>
  <c r="G23"/>
  <c r="E11"/>
  <c r="E5"/>
  <c r="C29"/>
  <c r="D5" i="2"/>
  <c r="D20"/>
  <c r="D14"/>
  <c r="D12"/>
  <c r="D8"/>
  <c r="F39"/>
  <c r="G5"/>
  <c r="D39"/>
  <c r="G17" i="1"/>
  <c r="G11"/>
  <c r="E14"/>
  <c r="G27"/>
  <c r="G21"/>
  <c r="E23"/>
  <c r="E21"/>
  <c r="E17"/>
  <c r="G5"/>
  <c r="D29"/>
  <c r="H29" l="1"/>
  <c r="G44" i="2"/>
  <c r="D44"/>
  <c r="F44"/>
  <c r="E29" i="1"/>
  <c r="G29"/>
</calcChain>
</file>

<file path=xl/sharedStrings.xml><?xml version="1.0" encoding="utf-8"?>
<sst xmlns="http://schemas.openxmlformats.org/spreadsheetml/2006/main" count="106" uniqueCount="101">
  <si>
    <t>Раздел, подраздел</t>
  </si>
  <si>
    <t>Наименование</t>
  </si>
  <si>
    <t>% исполнения</t>
  </si>
  <si>
    <t>Отклонения исполнения</t>
  </si>
  <si>
    <t>Сумма, рублей</t>
  </si>
  <si>
    <t>%/раз</t>
  </si>
  <si>
    <t>ОБЩЕГОСУДАРСТВЕННЫЕ ВОПРОСЫ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</si>
  <si>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</si>
  <si>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</si>
  <si>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</si>
  <si>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</si>
  <si>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</si>
  <si>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</si>
  <si>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</si>
  <si>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</si>
  <si>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</si>
  <si>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</si>
  <si>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</si>
  <si>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</si>
  <si>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</si>
  <si>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</si>
  <si>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</si>
  <si>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</si>
  <si>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</si>
  <si>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</si>
  <si>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</si>
  <si>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</si>
  <si>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</si>
  <si>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</si>
  <si>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</si>
  <si>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ВСЕГО РАСХОДОВ:</t>
  </si>
  <si>
    <t>% , раз</t>
  </si>
  <si>
    <t>0100</t>
  </si>
  <si>
    <t>0105</t>
  </si>
  <si>
    <t>0106</t>
  </si>
  <si>
    <t>0107</t>
  </si>
  <si>
    <t>0111</t>
  </si>
  <si>
    <t>0113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</si>
  <si>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</si>
  <si>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</si>
  <si>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</si>
  <si>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</si>
  <si>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</si>
  <si>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</si>
  <si>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</si>
  <si>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</si>
  <si>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</si>
  <si>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</si>
  <si>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</si>
  <si>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</si>
  <si>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</si>
  <si>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</si>
  <si>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0802</t>
  </si>
  <si>
    <t>0804</t>
  </si>
  <si>
    <t>Отклонение исполнения</t>
  </si>
  <si>
    <t>Муниципальная программа «Развитие культуры Фурмановского муниципального района»</t>
  </si>
  <si>
    <t>Подпрограмма «Организация культурного досуга, библиотечного обслуживания и музейного дела»</t>
  </si>
  <si>
    <t>Подпрограмма «Деятельность в области демонстрации кинофильмов»</t>
  </si>
  <si>
    <t>Муниципальная программа «Забота и поддержка»</t>
  </si>
  <si>
    <t>Подпрограмма «Организация льготного банного обслуживания»</t>
  </si>
  <si>
    <t>Подпрограмма «Субсидирование для предоставления коммунальных услуг»</t>
  </si>
  <si>
    <t>Подпрограмма «Субсидирование захоронения умерших не имеющих супруга, близких родственников, иных родственников либо законного представителя умершего»</t>
  </si>
  <si>
    <t>Муниципальная программа «Совершенствование местного самоуправления Фурмановского муниципального района»</t>
  </si>
  <si>
    <t>Подпрограмма «Обеспечение деятельности администрации Фурмановского муниципального района, ее структурных подразделений и органов»</t>
  </si>
  <si>
    <t>Муниципальная программа «Безопасный район»</t>
  </si>
  <si>
    <t>Подпрограмма «Осуществление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здоровья»</t>
  </si>
  <si>
    <t>Муниципальная программа «Обеспечение доступным и комфортным жильем населения Фурмановского муниципального района»</t>
  </si>
  <si>
    <t>Подпрограмма «Стимулирование развития жилищного строительства»</t>
  </si>
  <si>
    <t>Муниципальная программа «Развитие транспортной системы Фурмановского муниципального района»</t>
  </si>
  <si>
    <t>Подпрограмма «Ремонт автомобильных дорог»</t>
  </si>
  <si>
    <t>Подпрограмма «Организация функционирования автомобильных дорог общего пользования»</t>
  </si>
  <si>
    <t>Муниципальная программа «Развитие малого и среднего предпринимательства в Фурмановском муниципальном районе»</t>
  </si>
  <si>
    <t>Подпрограмма «Финансовая поддержка субъектов малого и среднего предпринимательства»</t>
  </si>
  <si>
    <t>Муниципальная программа «Благоустройство Фурмановского муниципального района»</t>
  </si>
  <si>
    <t>Подпрограмма «Уличное освещение»</t>
  </si>
  <si>
    <t>Подпрограмма «Капитальный ремонт и ремонт объектов уличного освещения в Фурмановском муниципальном районе"</t>
  </si>
  <si>
    <t>Подпрограмма «Благоустройство территорий общего пользования»</t>
  </si>
  <si>
    <t>Подпрограмма «Содержание и благоустройство кладбищ»</t>
  </si>
  <si>
    <t>Подпрограмма «Зеленый и благоустроенный город»</t>
  </si>
  <si>
    <t>Муниципальная программа «Развитие физической культуры и спорта на территории Фурмановского муниципального района»</t>
  </si>
  <si>
    <t>Подпрограмма «Развитие молодежной политики Фурмановского муниципального района»</t>
  </si>
  <si>
    <t>Подпрограмма «Обеспечение деятельности муниципального казенного учреждения «Отдел спорта Фурмановского муниципального района»»</t>
  </si>
  <si>
    <t>Муниципальная программа «Управление муниципальным имуществом Фурмановского муниципального района»</t>
  </si>
  <si>
    <t>Подпрограмма «Управление муниципальным имуществом»</t>
  </si>
  <si>
    <t>Подпрограмма «Содержание муниципального жилищного фонда»</t>
  </si>
  <si>
    <t>Муниципальная программа «Обеспечение безопасности граждан и профилактика правонарушений на территории Фурмановского муниципального района»</t>
  </si>
  <si>
    <t>Подпрограмма «Профилактика правонарушений, терроризма и экстремизма на территории Фурмановского муниципального района»</t>
  </si>
  <si>
    <t>Итого:</t>
  </si>
  <si>
    <t>План на 2020 год, руб.</t>
  </si>
  <si>
    <t>Муниципальная программа «Формирование современной городской среды»</t>
  </si>
  <si>
    <t>Подпрограмма «Благоустройство общественных территорий»</t>
  </si>
  <si>
    <t>Исполнение бюджета Фурмановского муниципального района по расходам в разрезе муниципальных программ за I полугодие 2020 года в сравнении с соответствующим периодом прошлого года</t>
  </si>
  <si>
    <t>Исполнено за I полугодие 2020 года</t>
  </si>
  <si>
    <t>Подпрограмма «Благоустройство территорий в рамках поддержки местных инициатив»</t>
  </si>
  <si>
    <t>Исполнение бюджета Фурмановского городского поселения за I полугодие 2021 года по разделам и подразделам классификации расходов бюджетов в сравнении с соответствующим периодом прошлого года</t>
  </si>
  <si>
    <t>План на 2021 год, рублей</t>
  </si>
  <si>
    <t>Исполнено за I полугодие 2021 года</t>
  </si>
  <si>
    <t>Подпрограмма «Развитие газификации Фурмановского муниципального района»</t>
  </si>
  <si>
    <t>Подпрограмма «Переселение граждан из аварийного жилищного фонда»</t>
  </si>
  <si>
    <t>Подпрограмма «Организация и проведения спортивно-культурных мероприятий, профилактика наркомании»</t>
  </si>
  <si>
    <t>Подпрограмма «Развитие футбола на территории Фурмановского муниципального района»»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</si>
</sst>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10" workbookViewId="0">
      <selection activeCell="D29" sqref="D29"/>
    </sheetView>
  </sheetViews>
  <sheetFormatPr defaultRowHeight="15"/>
  <cols>
    <col min="1" max="1" width="10.5703125" customWidth="1"/>
    <col min="2" max="2" width="41.85546875" customWidth="1"/>
    <col min="3" max="3" width="17" customWidth="1"/>
    <col min="4" max="4" width="15.85546875" customWidth="1"/>
    <col min="5" max="5" width="14.5703125" customWidth="1"/>
    <col min="6" max="7" width="15.28515625" customWidth="1"/>
    <col min="8" max="8" width="15.85546875" customWidth="1"/>
  </cols>
  <sheetData>
    <row r="1" spans="1:8" ht="39.75" customHeight="1">
      <c r="A1" s="24" t="s">
        <v>94</v>
      </c>
      <c r="B1" s="24"/>
      <c r="C1" s="24"/>
      <c r="D1" s="24"/>
      <c r="E1" s="24"/>
      <c r="F1" s="24"/>
      <c r="G1" s="24"/>
      <c r="H1" s="24"/>
    </row>
    <row r="3" spans="1:8" ht="15.75" customHeight="1">
      <c r="A3" s="23" t="s">
        <v>0</v>
      </c>
      <c r="B3" s="23" t="s">
        <v>1</v>
      </c>
      <c r="C3" s="23" t="s">
        <v>95</v>
      </c>
      <c r="D3" s="23" t="s">
        <v>96</v>
      </c>
      <c r="E3" s="23" t="s">
        <v>2</v>
      </c>
      <c r="F3" s="23" t="s">
        <v>92</v>
      </c>
      <c r="G3" s="23" t="s">
        <v>3</v>
      </c>
      <c r="H3" s="23"/>
    </row>
    <row r="4" spans="1:8" ht="31.5">
      <c r="A4" s="23"/>
      <c r="B4" s="23"/>
      <c r="C4" s="23"/>
      <c r="D4" s="23"/>
      <c r="E4" s="23"/>
      <c r="F4" s="23"/>
      <c r="G4" s="1" t="s">
        <v>4</v>
      </c>
      <c r="H4" s="1" t="s">
        <v>31</v>
      </c>
    </row>
    <row r="5" spans="1:8" ht="31.5">
      <c r="A5" s="2" t="s">
        <v>32</v>
      </c>
      <c r="B5" s="5" t="s">
        <v>6</v>
      </c>
      <c r="C5" s="4">
        <f>SUM(C6:C10)</f>
        <v>36462781.75</v>
      </c>
      <c r="D5" s="4">
        <f t="shared" ref="D5:F5" si="0">SUM(D6:D10)</f>
        <v>22387875.02</v>
      </c>
      <c r="E5" s="4">
        <f>D5/C5%</f>
        <v>61.399251361287043</v>
      </c>
      <c r="F5" s="4">
        <f t="shared" si="0"/>
        <v>12001140.060000001</v>
      </c>
      <c r="G5" s="4">
        <f>F5-D5</f>
        <v>-10386734.959999999</v>
      </c>
      <c r="H5" s="4">
        <f t="shared" ref="H5:H12" si="1">D5/F5%</f>
        <v>186.54790218321975</v>
      </c>
    </row>
    <row r="6" spans="1:8" ht="15.75">
      <c r="A6" s="3" t="s">
        <v>33</v>
      </c>
      <c r="B6" s="6" t="s">
        <v>7</v>
      </c>
      <c r="C6" s="4">
        <v>1392.78</v>
      </c>
      <c r="D6" s="4">
        <v>500</v>
      </c>
      <c r="E6" s="4">
        <f t="shared" ref="E6:E29" si="2">D6/C6%</f>
        <v>35.899424173236262</v>
      </c>
      <c r="F6" s="4">
        <v>1800</v>
      </c>
      <c r="G6" s="4">
        <f t="shared" ref="G6:G29" si="3">F6-D6</f>
        <v>1300</v>
      </c>
      <c r="H6" s="4"/>
    </row>
    <row r="7" spans="1:8" ht="63">
      <c r="A7" s="3" t="s">
        <v>34</v>
      </c>
      <c r="B7" s="6" t="s">
        <v>8</v>
      </c>
      <c r="C7" s="4">
        <v>1000</v>
      </c>
      <c r="D7" s="4">
        <v>0</v>
      </c>
      <c r="E7" s="4">
        <f t="shared" si="2"/>
        <v>0</v>
      </c>
      <c r="F7" s="4">
        <v>0</v>
      </c>
      <c r="G7" s="4">
        <f t="shared" si="3"/>
        <v>0</v>
      </c>
      <c r="H7" s="4"/>
    </row>
    <row r="8" spans="1:8" ht="31.5">
      <c r="A8" s="3" t="s">
        <v>35</v>
      </c>
      <c r="B8" s="6" t="s">
        <v>9</v>
      </c>
      <c r="C8" s="4">
        <v>0</v>
      </c>
      <c r="D8" s="4">
        <v>0</v>
      </c>
      <c r="E8" s="4">
        <v>0</v>
      </c>
      <c r="F8" s="4">
        <v>0</v>
      </c>
      <c r="G8" s="4">
        <f t="shared" si="3"/>
        <v>0</v>
      </c>
      <c r="H8" s="4"/>
    </row>
    <row r="9" spans="1:8" ht="15.75">
      <c r="A9" s="3" t="s">
        <v>36</v>
      </c>
      <c r="B9" s="6" t="s">
        <v>10</v>
      </c>
      <c r="C9" s="4">
        <v>291900</v>
      </c>
      <c r="D9" s="4">
        <v>0</v>
      </c>
      <c r="E9" s="4">
        <f t="shared" si="2"/>
        <v>0</v>
      </c>
      <c r="F9" s="4">
        <v>0</v>
      </c>
      <c r="G9" s="4">
        <f t="shared" si="3"/>
        <v>0</v>
      </c>
      <c r="H9" s="4"/>
    </row>
    <row r="10" spans="1:8" ht="15.75">
      <c r="A10" s="3" t="s">
        <v>37</v>
      </c>
      <c r="B10" s="6" t="s">
        <v>11</v>
      </c>
      <c r="C10" s="4">
        <v>36168488.969999999</v>
      </c>
      <c r="D10" s="4">
        <v>22387375.02</v>
      </c>
      <c r="E10" s="4">
        <f t="shared" si="2"/>
        <v>61.897457310337835</v>
      </c>
      <c r="F10" s="4">
        <v>11999340.060000001</v>
      </c>
      <c r="G10" s="4">
        <f t="shared" si="3"/>
        <v>-10388034.959999999</v>
      </c>
      <c r="H10" s="4">
        <f t="shared" si="1"/>
        <v>186.57171901168704</v>
      </c>
    </row>
    <row r="11" spans="1:8" ht="47.25">
      <c r="A11" s="2" t="s">
        <v>38</v>
      </c>
      <c r="B11" s="5" t="s">
        <v>12</v>
      </c>
      <c r="C11" s="4">
        <f>SUM(C12:C13)</f>
        <v>547291</v>
      </c>
      <c r="D11" s="4">
        <f t="shared" ref="D11:F11" si="4">SUM(D12:D13)</f>
        <v>21619</v>
      </c>
      <c r="E11" s="4">
        <f t="shared" si="2"/>
        <v>3.9501837231016044</v>
      </c>
      <c r="F11" s="4">
        <f t="shared" ref="F11" si="5">SUM(F12:F13)</f>
        <v>30231.55</v>
      </c>
      <c r="G11" s="4">
        <f t="shared" si="3"/>
        <v>8612.5499999999993</v>
      </c>
      <c r="H11" s="4">
        <f t="shared" si="1"/>
        <v>71.511384629633611</v>
      </c>
    </row>
    <row r="12" spans="1:8" ht="63">
      <c r="A12" s="3" t="s">
        <v>39</v>
      </c>
      <c r="B12" s="6" t="s">
        <v>13</v>
      </c>
      <c r="C12" s="4">
        <v>161223</v>
      </c>
      <c r="D12" s="4">
        <v>21619</v>
      </c>
      <c r="E12" s="4">
        <f t="shared" si="2"/>
        <v>13.409377073990683</v>
      </c>
      <c r="F12" s="4">
        <v>20000</v>
      </c>
      <c r="G12" s="4">
        <f t="shared" si="3"/>
        <v>-1619</v>
      </c>
      <c r="H12" s="4">
        <f t="shared" si="1"/>
        <v>108.095</v>
      </c>
    </row>
    <row r="13" spans="1:8" ht="15.75">
      <c r="A13" s="3" t="s">
        <v>40</v>
      </c>
      <c r="B13" s="6" t="s">
        <v>14</v>
      </c>
      <c r="C13" s="4">
        <v>386068</v>
      </c>
      <c r="D13" s="4">
        <v>0</v>
      </c>
      <c r="E13" s="4">
        <f t="shared" si="2"/>
        <v>0</v>
      </c>
      <c r="F13" s="4">
        <v>10231.549999999999</v>
      </c>
      <c r="G13" s="4">
        <f t="shared" si="3"/>
        <v>10231.549999999999</v>
      </c>
      <c r="H13" s="4"/>
    </row>
    <row r="14" spans="1:8" s="8" customFormat="1" ht="15.75">
      <c r="A14" s="2" t="s">
        <v>41</v>
      </c>
      <c r="B14" s="5" t="s">
        <v>15</v>
      </c>
      <c r="C14" s="4">
        <f>SUM(C15:C16)</f>
        <v>113813705.61</v>
      </c>
      <c r="D14" s="4">
        <f t="shared" ref="D14:F14" si="6">SUM(D15:D16)</f>
        <v>21260129.309999999</v>
      </c>
      <c r="E14" s="4">
        <f t="shared" si="2"/>
        <v>18.679761981260036</v>
      </c>
      <c r="F14" s="4">
        <f t="shared" ref="F14" si="7">SUM(F15:F16)</f>
        <v>18913147.420000002</v>
      </c>
      <c r="G14" s="4">
        <f t="shared" si="3"/>
        <v>-2346981.8899999969</v>
      </c>
      <c r="H14" s="4">
        <f>D14/F14%</f>
        <v>112.40926133488571</v>
      </c>
    </row>
    <row r="15" spans="1:8" ht="15.75">
      <c r="A15" s="3" t="s">
        <v>42</v>
      </c>
      <c r="B15" s="6" t="s">
        <v>16</v>
      </c>
      <c r="C15" s="4">
        <v>111364705.61</v>
      </c>
      <c r="D15" s="4">
        <v>21260129.309999999</v>
      </c>
      <c r="E15" s="4">
        <f t="shared" si="2"/>
        <v>19.09054506411854</v>
      </c>
      <c r="F15" s="4">
        <v>18913147.420000002</v>
      </c>
      <c r="G15" s="4">
        <f t="shared" si="3"/>
        <v>-2346981.8899999969</v>
      </c>
      <c r="H15" s="4">
        <f t="shared" ref="H15:H29" si="8">D15/F15%</f>
        <v>112.40926133488571</v>
      </c>
    </row>
    <row r="16" spans="1:8" ht="31.5">
      <c r="A16" s="3" t="s">
        <v>43</v>
      </c>
      <c r="B16" s="6" t="s">
        <v>17</v>
      </c>
      <c r="C16" s="4">
        <v>2449000</v>
      </c>
      <c r="D16" s="4">
        <v>0</v>
      </c>
      <c r="E16" s="4">
        <f t="shared" si="2"/>
        <v>0</v>
      </c>
      <c r="F16" s="4">
        <v>0</v>
      </c>
      <c r="G16" s="4">
        <f t="shared" si="3"/>
        <v>0</v>
      </c>
      <c r="H16" s="4"/>
    </row>
    <row r="17" spans="1:8" s="8" customFormat="1" ht="31.5">
      <c r="A17" s="2" t="s">
        <v>44</v>
      </c>
      <c r="B17" s="5" t="s">
        <v>18</v>
      </c>
      <c r="C17" s="4">
        <f>SUM(C18:C20)</f>
        <v>127471381.15000001</v>
      </c>
      <c r="D17" s="4">
        <f t="shared" ref="D17:F17" si="9">SUM(D18:D20)</f>
        <v>41367506.030000001</v>
      </c>
      <c r="E17" s="4">
        <f t="shared" si="2"/>
        <v>32.452387082337658</v>
      </c>
      <c r="F17" s="4">
        <f t="shared" ref="F17" si="10">SUM(F18:F20)</f>
        <v>18301763.129999999</v>
      </c>
      <c r="G17" s="4">
        <f t="shared" si="3"/>
        <v>-23065742.900000002</v>
      </c>
      <c r="H17" s="4">
        <f t="shared" si="8"/>
        <v>226.0301684387498</v>
      </c>
    </row>
    <row r="18" spans="1:8" ht="15.75">
      <c r="A18" s="3" t="s">
        <v>45</v>
      </c>
      <c r="B18" s="6" t="s">
        <v>19</v>
      </c>
      <c r="C18" s="4">
        <v>4747751.7</v>
      </c>
      <c r="D18" s="4">
        <v>601292.86</v>
      </c>
      <c r="E18" s="4">
        <f t="shared" si="2"/>
        <v>12.664791631794898</v>
      </c>
      <c r="F18" s="4">
        <v>417209.34</v>
      </c>
      <c r="G18" s="4">
        <f t="shared" si="3"/>
        <v>-184083.51999999996</v>
      </c>
      <c r="H18" s="4">
        <f t="shared" si="8"/>
        <v>144.12257884734794</v>
      </c>
    </row>
    <row r="19" spans="1:8" ht="15.75">
      <c r="A19" s="3" t="s">
        <v>46</v>
      </c>
      <c r="B19" s="6" t="s">
        <v>20</v>
      </c>
      <c r="C19" s="4">
        <v>51738519.670000002</v>
      </c>
      <c r="D19" s="4">
        <v>21004661.789999999</v>
      </c>
      <c r="E19" s="4">
        <f t="shared" si="2"/>
        <v>40.597724720329246</v>
      </c>
      <c r="F19" s="4">
        <v>7170071.3700000001</v>
      </c>
      <c r="G19" s="4">
        <f t="shared" si="3"/>
        <v>-13834590.419999998</v>
      </c>
      <c r="H19" s="4">
        <f t="shared" si="8"/>
        <v>292.94913127203637</v>
      </c>
    </row>
    <row r="20" spans="1:8" ht="15.75">
      <c r="A20" s="3" t="s">
        <v>47</v>
      </c>
      <c r="B20" s="6" t="s">
        <v>21</v>
      </c>
      <c r="C20" s="4">
        <v>70985109.780000001</v>
      </c>
      <c r="D20" s="4">
        <v>19761551.379999999</v>
      </c>
      <c r="E20" s="4">
        <f t="shared" si="2"/>
        <v>27.83900939400646</v>
      </c>
      <c r="F20" s="4">
        <v>10714482.42</v>
      </c>
      <c r="G20" s="4">
        <f t="shared" si="3"/>
        <v>-9047068.959999999</v>
      </c>
      <c r="H20" s="4">
        <f t="shared" si="8"/>
        <v>184.4377600836084</v>
      </c>
    </row>
    <row r="21" spans="1:8" s="8" customFormat="1" ht="15.75">
      <c r="A21" s="2" t="s">
        <v>48</v>
      </c>
      <c r="B21" s="5" t="s">
        <v>22</v>
      </c>
      <c r="C21" s="4">
        <f>SUM(C22)</f>
        <v>500000</v>
      </c>
      <c r="D21" s="4">
        <f>SUM(D22)</f>
        <v>9545</v>
      </c>
      <c r="E21" s="4">
        <f t="shared" si="2"/>
        <v>1.909</v>
      </c>
      <c r="F21" s="4">
        <f>SUM(F22)</f>
        <v>34493</v>
      </c>
      <c r="G21" s="4">
        <f t="shared" si="3"/>
        <v>24948</v>
      </c>
      <c r="H21" s="4"/>
    </row>
    <row r="22" spans="1:8" ht="15.75">
      <c r="A22" s="3" t="s">
        <v>49</v>
      </c>
      <c r="B22" s="6" t="s">
        <v>23</v>
      </c>
      <c r="C22" s="4">
        <v>500000</v>
      </c>
      <c r="D22" s="4">
        <v>9545</v>
      </c>
      <c r="E22" s="4">
        <f t="shared" si="2"/>
        <v>1.909</v>
      </c>
      <c r="F22" s="4">
        <v>34493</v>
      </c>
      <c r="G22" s="4">
        <f t="shared" si="3"/>
        <v>24948</v>
      </c>
      <c r="H22" s="4"/>
    </row>
    <row r="23" spans="1:8" s="8" customFormat="1" ht="15.75">
      <c r="A23" s="2" t="s">
        <v>50</v>
      </c>
      <c r="B23" s="5" t="s">
        <v>24</v>
      </c>
      <c r="C23" s="4">
        <f>SUM(C24:C26)</f>
        <v>39468358.32</v>
      </c>
      <c r="D23" s="4">
        <f t="shared" ref="D23:F23" si="11">SUM(D24:D26)</f>
        <v>19710446.629999999</v>
      </c>
      <c r="E23" s="4">
        <f t="shared" si="2"/>
        <v>49.939869477702665</v>
      </c>
      <c r="F23" s="4">
        <f t="shared" ref="F23" si="12">SUM(F24:F26)</f>
        <v>17983097.559999999</v>
      </c>
      <c r="G23" s="4">
        <f t="shared" si="3"/>
        <v>-1727349.0700000003</v>
      </c>
      <c r="H23" s="4">
        <f t="shared" si="8"/>
        <v>109.60540343084254</v>
      </c>
    </row>
    <row r="24" spans="1:8" ht="15.75">
      <c r="A24" s="3" t="s">
        <v>51</v>
      </c>
      <c r="B24" s="6" t="s">
        <v>25</v>
      </c>
      <c r="C24" s="4">
        <v>32774557.32</v>
      </c>
      <c r="D24" s="4">
        <v>16495970.82</v>
      </c>
      <c r="E24" s="4">
        <f t="shared" si="2"/>
        <v>50.331635783631697</v>
      </c>
      <c r="F24" s="4">
        <v>14382046.59</v>
      </c>
      <c r="G24" s="4">
        <f t="shared" si="3"/>
        <v>-2113924.2300000004</v>
      </c>
      <c r="H24" s="4">
        <f t="shared" si="8"/>
        <v>114.69835476315195</v>
      </c>
    </row>
    <row r="25" spans="1:8" ht="15.75">
      <c r="A25" s="3" t="s">
        <v>52</v>
      </c>
      <c r="B25" s="6" t="s">
        <v>26</v>
      </c>
      <c r="C25" s="4">
        <v>786101</v>
      </c>
      <c r="D25" s="4">
        <v>406100</v>
      </c>
      <c r="E25" s="4">
        <f t="shared" si="2"/>
        <v>51.660028418740083</v>
      </c>
      <c r="F25" s="4">
        <v>335600</v>
      </c>
      <c r="G25" s="4">
        <f t="shared" si="3"/>
        <v>-70500</v>
      </c>
      <c r="H25" s="4">
        <f t="shared" si="8"/>
        <v>121.00715137067938</v>
      </c>
    </row>
    <row r="26" spans="1:8" ht="31.5">
      <c r="A26" s="3" t="s">
        <v>53</v>
      </c>
      <c r="B26" s="6" t="s">
        <v>27</v>
      </c>
      <c r="C26" s="4">
        <v>5907700</v>
      </c>
      <c r="D26" s="4">
        <v>2808375.81</v>
      </c>
      <c r="E26" s="4">
        <f t="shared" si="2"/>
        <v>47.537549469336632</v>
      </c>
      <c r="F26" s="4">
        <v>3265450.97</v>
      </c>
      <c r="G26" s="4">
        <f t="shared" si="3"/>
        <v>457075.16000000015</v>
      </c>
      <c r="H26" s="4">
        <f t="shared" si="8"/>
        <v>86.002694139364152</v>
      </c>
    </row>
    <row r="27" spans="1:8" s="8" customFormat="1" ht="31.5">
      <c r="A27" s="2">
        <v>1100</v>
      </c>
      <c r="B27" s="5" t="s">
        <v>28</v>
      </c>
      <c r="C27" s="4">
        <f>SUM(C28)</f>
        <v>20215173.530000001</v>
      </c>
      <c r="D27" s="4">
        <f t="shared" ref="D27:F27" si="13">SUM(D28)</f>
        <v>5970361.7599999998</v>
      </c>
      <c r="E27" s="4">
        <f t="shared" si="2"/>
        <v>29.534061387797543</v>
      </c>
      <c r="F27" s="4">
        <f t="shared" si="13"/>
        <v>5959483.79</v>
      </c>
      <c r="G27" s="4">
        <f t="shared" si="3"/>
        <v>-10877.969999999739</v>
      </c>
      <c r="H27" s="4">
        <f t="shared" si="8"/>
        <v>100.18253208471266</v>
      </c>
    </row>
    <row r="28" spans="1:8" ht="15.75">
      <c r="A28" s="3">
        <v>1101</v>
      </c>
      <c r="B28" s="6" t="s">
        <v>29</v>
      </c>
      <c r="C28" s="4">
        <v>20215173.530000001</v>
      </c>
      <c r="D28" s="4">
        <v>5970361.7599999998</v>
      </c>
      <c r="E28" s="4">
        <f t="shared" si="2"/>
        <v>29.534061387797543</v>
      </c>
      <c r="F28" s="4">
        <v>5959483.79</v>
      </c>
      <c r="G28" s="4">
        <f t="shared" si="3"/>
        <v>-10877.969999999739</v>
      </c>
      <c r="H28" s="4">
        <f t="shared" si="8"/>
        <v>100.18253208471266</v>
      </c>
    </row>
    <row r="29" spans="1:8" s="8" customFormat="1" ht="15.75">
      <c r="A29" s="2"/>
      <c r="B29" s="5" t="s">
        <v>30</v>
      </c>
      <c r="C29" s="22">
        <f>C5+C11+C14+C17+C21+C23+C27</f>
        <v>338478691.36000001</v>
      </c>
      <c r="D29" s="22">
        <f t="shared" ref="D29:F29" si="14">D5+D11+D14+D17+D21+D23+D27</f>
        <v>110727482.75</v>
      </c>
      <c r="E29" s="22">
        <f t="shared" si="2"/>
        <v>32.713280208304809</v>
      </c>
      <c r="F29" s="22">
        <f t="shared" ref="F29" si="15">F5+F11+F14+F17+F21+F23+F27</f>
        <v>73223356.510000005</v>
      </c>
      <c r="G29" s="22">
        <f t="shared" si="3"/>
        <v>-37504126.239999995</v>
      </c>
      <c r="H29" s="22">
        <f t="shared" si="8"/>
        <v>151.21880234331803</v>
      </c>
    </row>
    <row r="30" spans="1:8">
      <c r="G30" s="7"/>
    </row>
  </sheetData>
  <mergeCells count="8">
    <mergeCell ref="G3:H3"/>
    <mergeCell ref="A1:H1"/>
    <mergeCell ref="A3:A4"/>
    <mergeCell ref="B3:B4"/>
    <mergeCell ref="C3:C4"/>
    <mergeCell ref="D3:D4"/>
    <mergeCell ref="E3:E4"/>
    <mergeCell ref="F3:F4"/>
  </mergeCells>
  <pageMargins left="0.42" right="0.43" top="0.74803149606299213" bottom="0.49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topLeftCell="A25" workbookViewId="0">
      <selection activeCell="C20" sqref="C20"/>
    </sheetView>
  </sheetViews>
  <sheetFormatPr defaultRowHeight="15"/>
  <cols>
    <col min="1" max="1" width="71.42578125" customWidth="1"/>
    <col min="2" max="2" width="18.28515625" customWidth="1"/>
    <col min="3" max="3" width="15.28515625" customWidth="1"/>
    <col min="5" max="5" width="15.7109375" customWidth="1"/>
    <col min="6" max="6" width="17" customWidth="1"/>
    <col min="7" max="7" width="10.42578125" customWidth="1"/>
  </cols>
  <sheetData>
    <row r="1" spans="1:7" ht="46.5" customHeight="1">
      <c r="A1" s="25" t="s">
        <v>91</v>
      </c>
      <c r="B1" s="25"/>
      <c r="C1" s="25"/>
      <c r="D1" s="25"/>
      <c r="E1" s="25"/>
      <c r="F1" s="25"/>
      <c r="G1" s="25"/>
    </row>
    <row r="2" spans="1:7">
      <c r="A2" s="9"/>
      <c r="B2" s="26"/>
      <c r="C2" s="26"/>
      <c r="D2" s="10"/>
      <c r="E2" s="10"/>
      <c r="F2" s="10"/>
      <c r="G2" s="10"/>
    </row>
    <row r="3" spans="1:7" ht="15.75" customHeight="1">
      <c r="A3" s="27" t="s">
        <v>1</v>
      </c>
      <c r="B3" s="28" t="s">
        <v>88</v>
      </c>
      <c r="C3" s="23" t="s">
        <v>92</v>
      </c>
      <c r="D3" s="28" t="s">
        <v>2</v>
      </c>
      <c r="E3" s="23" t="s">
        <v>92</v>
      </c>
      <c r="F3" s="28" t="s">
        <v>54</v>
      </c>
      <c r="G3" s="28"/>
    </row>
    <row r="4" spans="1:7" ht="45" customHeight="1">
      <c r="A4" s="27"/>
      <c r="B4" s="28"/>
      <c r="C4" s="23"/>
      <c r="D4" s="28"/>
      <c r="E4" s="23"/>
      <c r="F4" s="11" t="s">
        <v>4</v>
      </c>
      <c r="G4" s="11" t="s">
        <v>5</v>
      </c>
    </row>
    <row r="5" spans="1:7" ht="31.5">
      <c r="A5" s="12" t="s">
        <v>55</v>
      </c>
      <c r="B5" s="14">
        <f>SUM(B6:B7)</f>
        <v>39468358.32</v>
      </c>
      <c r="C5" s="14">
        <f>SUM(C6:C7)</f>
        <v>19710446.629999999</v>
      </c>
      <c r="D5" s="14">
        <f>C5/B5%</f>
        <v>49.939869477702665</v>
      </c>
      <c r="E5" s="14">
        <f>SUM(E6:E7)</f>
        <v>17983097.559999999</v>
      </c>
      <c r="F5" s="15">
        <f t="shared" ref="F5:F44" si="0">C5-E5</f>
        <v>1727349.0700000003</v>
      </c>
      <c r="G5" s="15">
        <f>C5/E5%</f>
        <v>109.60540343084254</v>
      </c>
    </row>
    <row r="6" spans="1:7" ht="31.5">
      <c r="A6" s="11" t="s">
        <v>56</v>
      </c>
      <c r="B6" s="14">
        <v>38682257.32</v>
      </c>
      <c r="C6" s="15">
        <v>19304346.629999999</v>
      </c>
      <c r="D6" s="14">
        <f t="shared" ref="D6:D44" si="1">C6/B6%</f>
        <v>49.904912400288019</v>
      </c>
      <c r="E6" s="15">
        <v>17647497.559999999</v>
      </c>
      <c r="F6" s="15">
        <f t="shared" si="0"/>
        <v>1656849.0700000003</v>
      </c>
      <c r="G6" s="15">
        <f t="shared" ref="G6:G44" si="2">C6/E6%</f>
        <v>109.38857798034455</v>
      </c>
    </row>
    <row r="7" spans="1:7" ht="15.75" customHeight="1">
      <c r="A7" s="11" t="s">
        <v>57</v>
      </c>
      <c r="B7" s="14">
        <v>786101</v>
      </c>
      <c r="C7" s="15">
        <v>406100</v>
      </c>
      <c r="D7" s="14">
        <f t="shared" si="1"/>
        <v>51.660028418740083</v>
      </c>
      <c r="E7" s="15">
        <v>335600</v>
      </c>
      <c r="F7" s="15">
        <f t="shared" si="0"/>
        <v>70500</v>
      </c>
      <c r="G7" s="15">
        <f t="shared" si="2"/>
        <v>121.00715137067938</v>
      </c>
    </row>
    <row r="8" spans="1:7" ht="15.75" customHeight="1">
      <c r="A8" s="12" t="s">
        <v>58</v>
      </c>
      <c r="B8" s="14">
        <f>B9+B10+B11</f>
        <v>31859368.600000001</v>
      </c>
      <c r="C8" s="14">
        <f t="shared" ref="C8" si="3">C9+C10+C11</f>
        <v>19695293.18</v>
      </c>
      <c r="D8" s="14">
        <f t="shared" si="1"/>
        <v>61.819471149217947</v>
      </c>
      <c r="E8" s="14">
        <f t="shared" ref="E8" si="4">E9+E10+E11</f>
        <v>7039031.3700000001</v>
      </c>
      <c r="F8" s="15">
        <f t="shared" si="0"/>
        <v>12656261.809999999</v>
      </c>
      <c r="G8" s="15">
        <f t="shared" si="2"/>
        <v>279.8011849178618</v>
      </c>
    </row>
    <row r="9" spans="1:7" ht="15.75">
      <c r="A9" s="11" t="s">
        <v>59</v>
      </c>
      <c r="B9" s="14">
        <v>1377818</v>
      </c>
      <c r="C9" s="15">
        <v>688909</v>
      </c>
      <c r="D9" s="14">
        <f t="shared" si="1"/>
        <v>50</v>
      </c>
      <c r="E9" s="15">
        <v>499962.88</v>
      </c>
      <c r="F9" s="15">
        <f t="shared" si="0"/>
        <v>188946.12</v>
      </c>
      <c r="G9" s="15">
        <f t="shared" si="2"/>
        <v>137.79202968028346</v>
      </c>
    </row>
    <row r="10" spans="1:7" ht="31.5" customHeight="1">
      <c r="A10" s="11" t="s">
        <v>60</v>
      </c>
      <c r="B10" s="14">
        <v>30455000</v>
      </c>
      <c r="C10" s="15">
        <v>19006384.18</v>
      </c>
      <c r="D10" s="14">
        <f t="shared" si="1"/>
        <v>62.408091216549003</v>
      </c>
      <c r="E10" s="15">
        <v>6520280.5300000003</v>
      </c>
      <c r="F10" s="15">
        <f t="shared" si="0"/>
        <v>12486103.649999999</v>
      </c>
      <c r="G10" s="15">
        <f t="shared" si="2"/>
        <v>291.49641786961581</v>
      </c>
    </row>
    <row r="11" spans="1:7" ht="47.25">
      <c r="A11" s="11" t="s">
        <v>61</v>
      </c>
      <c r="B11" s="14">
        <v>26550.6</v>
      </c>
      <c r="C11" s="15">
        <v>0</v>
      </c>
      <c r="D11" s="14">
        <f t="shared" si="1"/>
        <v>0</v>
      </c>
      <c r="E11" s="15">
        <v>18787.96</v>
      </c>
      <c r="F11" s="15">
        <f t="shared" si="0"/>
        <v>-18787.96</v>
      </c>
      <c r="G11" s="15"/>
    </row>
    <row r="12" spans="1:7" ht="31.5">
      <c r="A12" s="12" t="s">
        <v>62</v>
      </c>
      <c r="B12" s="14">
        <f>B13</f>
        <v>32895136.5</v>
      </c>
      <c r="C12" s="14">
        <f t="shared" ref="C12:E12" si="5">C13</f>
        <v>21199640</v>
      </c>
      <c r="D12" s="14">
        <f t="shared" si="1"/>
        <v>64.446122605388794</v>
      </c>
      <c r="E12" s="14">
        <f t="shared" si="5"/>
        <v>10702222.34</v>
      </c>
      <c r="F12" s="15">
        <f t="shared" si="0"/>
        <v>10497417.66</v>
      </c>
      <c r="G12" s="15">
        <f t="shared" si="2"/>
        <v>198.0863350293655</v>
      </c>
    </row>
    <row r="13" spans="1:7" ht="47.25">
      <c r="A13" s="11" t="s">
        <v>63</v>
      </c>
      <c r="B13" s="14">
        <v>32895136.5</v>
      </c>
      <c r="C13" s="15">
        <v>21199640</v>
      </c>
      <c r="D13" s="14">
        <f t="shared" si="1"/>
        <v>64.446122605388794</v>
      </c>
      <c r="E13" s="15">
        <v>10702222.34</v>
      </c>
      <c r="F13" s="15">
        <f t="shared" si="0"/>
        <v>10497417.66</v>
      </c>
      <c r="G13" s="15">
        <f t="shared" si="2"/>
        <v>198.0863350293655</v>
      </c>
    </row>
    <row r="14" spans="1:7" ht="15.75" customHeight="1">
      <c r="A14" s="12" t="s">
        <v>64</v>
      </c>
      <c r="B14" s="14">
        <f>B15</f>
        <v>386068</v>
      </c>
      <c r="C14" s="14">
        <f t="shared" ref="C14:E14" si="6">C15</f>
        <v>0</v>
      </c>
      <c r="D14" s="14">
        <f t="shared" si="1"/>
        <v>0</v>
      </c>
      <c r="E14" s="14">
        <f t="shared" si="6"/>
        <v>10231.549999999999</v>
      </c>
      <c r="F14" s="15">
        <f t="shared" si="0"/>
        <v>-10231.549999999999</v>
      </c>
      <c r="G14" s="15">
        <f t="shared" si="2"/>
        <v>0</v>
      </c>
    </row>
    <row r="15" spans="1:7" ht="63">
      <c r="A15" s="11" t="s">
        <v>65</v>
      </c>
      <c r="B15" s="14">
        <v>386068</v>
      </c>
      <c r="C15" s="15">
        <v>0</v>
      </c>
      <c r="D15" s="14">
        <f t="shared" si="1"/>
        <v>0</v>
      </c>
      <c r="E15" s="15">
        <v>10231.549999999999</v>
      </c>
      <c r="F15" s="15">
        <f t="shared" si="0"/>
        <v>-10231.549999999999</v>
      </c>
      <c r="G15" s="15">
        <f t="shared" si="2"/>
        <v>0</v>
      </c>
    </row>
    <row r="16" spans="1:7" ht="47.25">
      <c r="A16" s="12" t="s">
        <v>66</v>
      </c>
      <c r="B16" s="14">
        <f>B18+B17+B19</f>
        <v>12213404.890000001</v>
      </c>
      <c r="C16" s="14">
        <f t="shared" ref="C16:F16" si="7">C18+C17+C19</f>
        <v>709588.91</v>
      </c>
      <c r="D16" s="14">
        <f t="shared" si="1"/>
        <v>5.8099188260023364</v>
      </c>
      <c r="E16" s="14">
        <f t="shared" si="7"/>
        <v>0</v>
      </c>
      <c r="F16" s="15">
        <f t="shared" si="0"/>
        <v>709588.91</v>
      </c>
      <c r="G16" s="15"/>
    </row>
    <row r="17" spans="1:7" ht="31.5" customHeight="1">
      <c r="A17" s="11" t="s">
        <v>67</v>
      </c>
      <c r="B17" s="14">
        <v>474000</v>
      </c>
      <c r="C17" s="15">
        <v>0</v>
      </c>
      <c r="D17" s="14">
        <f t="shared" si="1"/>
        <v>0</v>
      </c>
      <c r="E17" s="15">
        <v>0</v>
      </c>
      <c r="F17" s="15">
        <f t="shared" si="0"/>
        <v>0</v>
      </c>
      <c r="G17" s="15"/>
    </row>
    <row r="18" spans="1:7" ht="31.5" customHeight="1">
      <c r="A18" s="21" t="s">
        <v>97</v>
      </c>
      <c r="B18" s="14">
        <v>11532904.890000001</v>
      </c>
      <c r="C18" s="15">
        <v>709588.91</v>
      </c>
      <c r="D18" s="14">
        <f t="shared" si="1"/>
        <v>6.152733563382399</v>
      </c>
      <c r="E18" s="15">
        <v>0</v>
      </c>
      <c r="F18" s="15">
        <f t="shared" si="0"/>
        <v>709588.91</v>
      </c>
      <c r="G18" s="15"/>
    </row>
    <row r="19" spans="1:7" ht="31.5" customHeight="1">
      <c r="A19" s="21" t="s">
        <v>98</v>
      </c>
      <c r="B19" s="14">
        <v>206500</v>
      </c>
      <c r="C19" s="15">
        <v>0</v>
      </c>
      <c r="D19" s="14">
        <f t="shared" ref="D19" si="8">C19/B19%</f>
        <v>0</v>
      </c>
      <c r="E19" s="15">
        <v>0</v>
      </c>
      <c r="F19" s="15">
        <f t="shared" si="0"/>
        <v>0</v>
      </c>
      <c r="G19" s="15"/>
    </row>
    <row r="20" spans="1:7" ht="31.5">
      <c r="A20" s="12" t="s">
        <v>68</v>
      </c>
      <c r="B20" s="14">
        <f>SUM(B21:B22)</f>
        <v>111363171.48</v>
      </c>
      <c r="C20" s="14">
        <f t="shared" ref="C20" si="9">SUM(C21:C22)</f>
        <v>21258595.18</v>
      </c>
      <c r="D20" s="14">
        <f t="shared" si="1"/>
        <v>19.089430462042728</v>
      </c>
      <c r="E20" s="14">
        <f t="shared" ref="E20" si="10">SUM(E21:E22)</f>
        <v>18866797.419999998</v>
      </c>
      <c r="F20" s="15">
        <f t="shared" si="0"/>
        <v>2391797.7600000016</v>
      </c>
      <c r="G20" s="15">
        <f t="shared" si="2"/>
        <v>112.67728542770352</v>
      </c>
    </row>
    <row r="21" spans="1:7" ht="15.75">
      <c r="A21" s="11" t="s">
        <v>69</v>
      </c>
      <c r="B21" s="14">
        <v>76380162.780000001</v>
      </c>
      <c r="C21" s="15">
        <v>45840</v>
      </c>
      <c r="D21" s="14">
        <f t="shared" si="1"/>
        <v>6.0015583014707996E-2</v>
      </c>
      <c r="E21" s="15">
        <v>634874.06000000006</v>
      </c>
      <c r="F21" s="15">
        <f t="shared" si="0"/>
        <v>-589034.06000000006</v>
      </c>
      <c r="G21" s="15"/>
    </row>
    <row r="22" spans="1:7" ht="31.5">
      <c r="A22" s="11" t="s">
        <v>70</v>
      </c>
      <c r="B22" s="14">
        <v>34983008.700000003</v>
      </c>
      <c r="C22" s="15">
        <v>21212755.18</v>
      </c>
      <c r="D22" s="14">
        <f t="shared" si="1"/>
        <v>60.637309277517907</v>
      </c>
      <c r="E22" s="15">
        <v>18231923.359999999</v>
      </c>
      <c r="F22" s="15">
        <f t="shared" si="0"/>
        <v>2980831.8200000003</v>
      </c>
      <c r="G22" s="15">
        <f t="shared" si="2"/>
        <v>116.34951925335429</v>
      </c>
    </row>
    <row r="23" spans="1:7" ht="31.5">
      <c r="A23" s="12" t="s">
        <v>71</v>
      </c>
      <c r="B23" s="14">
        <f>B24</f>
        <v>1600000</v>
      </c>
      <c r="C23" s="14">
        <f t="shared" ref="C23:E23" si="11">C24</f>
        <v>0</v>
      </c>
      <c r="D23" s="14">
        <f t="shared" si="1"/>
        <v>0</v>
      </c>
      <c r="E23" s="14">
        <f t="shared" si="11"/>
        <v>0</v>
      </c>
      <c r="F23" s="15">
        <f t="shared" si="0"/>
        <v>0</v>
      </c>
      <c r="G23" s="15"/>
    </row>
    <row r="24" spans="1:7" ht="31.5">
      <c r="A24" s="11" t="s">
        <v>72</v>
      </c>
      <c r="B24" s="14">
        <v>1600000</v>
      </c>
      <c r="C24" s="15">
        <v>0</v>
      </c>
      <c r="D24" s="14">
        <f t="shared" si="1"/>
        <v>0</v>
      </c>
      <c r="E24" s="15">
        <v>0</v>
      </c>
      <c r="F24" s="15">
        <f t="shared" si="0"/>
        <v>0</v>
      </c>
      <c r="G24" s="15"/>
    </row>
    <row r="25" spans="1:7" ht="31.5">
      <c r="A25" s="12" t="s">
        <v>73</v>
      </c>
      <c r="B25" s="14">
        <f>SUM(B26:B30)</f>
        <v>48155646.890000001</v>
      </c>
      <c r="C25" s="14">
        <f>SUM(C26:C30)</f>
        <v>9757463.6900000013</v>
      </c>
      <c r="D25" s="14">
        <f t="shared" si="1"/>
        <v>20.262345789453484</v>
      </c>
      <c r="E25" s="14">
        <f>SUM(E26:E30)</f>
        <v>8857873.8899999987</v>
      </c>
      <c r="F25" s="15">
        <f t="shared" si="0"/>
        <v>899589.80000000261</v>
      </c>
      <c r="G25" s="15">
        <f t="shared" si="2"/>
        <v>110.15582081175918</v>
      </c>
    </row>
    <row r="26" spans="1:7" ht="15.75" customHeight="1">
      <c r="A26" s="11" t="s">
        <v>74</v>
      </c>
      <c r="B26" s="14">
        <v>12601362.41</v>
      </c>
      <c r="C26" s="15">
        <v>6682409.6200000001</v>
      </c>
      <c r="D26" s="14">
        <f t="shared" si="1"/>
        <v>53.029263047756437</v>
      </c>
      <c r="E26" s="15">
        <v>6168853.6200000001</v>
      </c>
      <c r="F26" s="15">
        <f t="shared" si="0"/>
        <v>513556</v>
      </c>
      <c r="G26" s="15">
        <f t="shared" si="2"/>
        <v>108.32498275425118</v>
      </c>
    </row>
    <row r="27" spans="1:7" ht="31.5">
      <c r="A27" s="11" t="s">
        <v>75</v>
      </c>
      <c r="B27" s="14">
        <v>4389499.0999999996</v>
      </c>
      <c r="C27" s="15">
        <v>233850.41</v>
      </c>
      <c r="D27" s="14">
        <f t="shared" si="1"/>
        <v>5.327496479040172</v>
      </c>
      <c r="E27" s="15">
        <v>347334.17</v>
      </c>
      <c r="F27" s="15">
        <f t="shared" si="0"/>
        <v>-113483.75999999998</v>
      </c>
      <c r="G27" s="15"/>
    </row>
    <row r="28" spans="1:7" ht="15.75" customHeight="1">
      <c r="A28" s="11" t="s">
        <v>76</v>
      </c>
      <c r="B28" s="14">
        <v>29214785.379999999</v>
      </c>
      <c r="C28" s="15">
        <v>2841203.66</v>
      </c>
      <c r="D28" s="14">
        <f t="shared" si="1"/>
        <v>9.7252251661073146</v>
      </c>
      <c r="E28" s="15">
        <v>1808976.73</v>
      </c>
      <c r="F28" s="15">
        <f t="shared" si="0"/>
        <v>1032226.9300000002</v>
      </c>
      <c r="G28" s="15">
        <f t="shared" si="2"/>
        <v>157.06137137540736</v>
      </c>
    </row>
    <row r="29" spans="1:7" ht="15.75" customHeight="1">
      <c r="A29" s="11" t="s">
        <v>77</v>
      </c>
      <c r="B29" s="14">
        <v>0</v>
      </c>
      <c r="C29" s="15">
        <v>0</v>
      </c>
      <c r="D29" s="14"/>
      <c r="E29" s="15">
        <v>376147.37</v>
      </c>
      <c r="F29" s="15">
        <f t="shared" si="0"/>
        <v>-376147.37</v>
      </c>
      <c r="G29" s="15"/>
    </row>
    <row r="30" spans="1:7" ht="15.75" customHeight="1">
      <c r="A30" s="11" t="s">
        <v>78</v>
      </c>
      <c r="B30" s="14">
        <v>1950000</v>
      </c>
      <c r="C30" s="15">
        <v>0</v>
      </c>
      <c r="D30" s="14">
        <f t="shared" si="1"/>
        <v>0</v>
      </c>
      <c r="E30" s="15">
        <v>156562</v>
      </c>
      <c r="F30" s="15">
        <f t="shared" si="0"/>
        <v>-156562</v>
      </c>
      <c r="G30" s="15">
        <f t="shared" si="2"/>
        <v>0</v>
      </c>
    </row>
    <row r="31" spans="1:7" ht="31.5">
      <c r="A31" s="12" t="s">
        <v>79</v>
      </c>
      <c r="B31" s="14">
        <f>SUM(B32:B35)</f>
        <v>20715173.530000001</v>
      </c>
      <c r="C31" s="14">
        <f>SUM(C32:C35)</f>
        <v>5979906.7599999998</v>
      </c>
      <c r="D31" s="14">
        <f t="shared" si="1"/>
        <v>28.867278139571539</v>
      </c>
      <c r="E31" s="14">
        <f>SUM(E32:E35)</f>
        <v>9775031.7899999991</v>
      </c>
      <c r="F31" s="15">
        <f t="shared" si="0"/>
        <v>-3795125.0299999993</v>
      </c>
      <c r="G31" s="15">
        <f t="shared" si="2"/>
        <v>61.175317773570129</v>
      </c>
    </row>
    <row r="32" spans="1:7" ht="31.5">
      <c r="A32" s="11" t="s">
        <v>80</v>
      </c>
      <c r="B32" s="14">
        <v>904420.56</v>
      </c>
      <c r="C32" s="15">
        <v>198095.52</v>
      </c>
      <c r="D32" s="14">
        <f t="shared" si="1"/>
        <v>21.9030314834948</v>
      </c>
      <c r="E32" s="15">
        <v>34493</v>
      </c>
      <c r="F32" s="15">
        <f t="shared" si="0"/>
        <v>163602.51999999999</v>
      </c>
      <c r="G32" s="15"/>
    </row>
    <row r="33" spans="1:7" ht="31.5">
      <c r="A33" s="21" t="s">
        <v>99</v>
      </c>
      <c r="B33" s="14">
        <v>9658742.4000000004</v>
      </c>
      <c r="C33" s="15">
        <v>1563664.53</v>
      </c>
      <c r="D33" s="14">
        <f t="shared" si="1"/>
        <v>16.189111017185841</v>
      </c>
      <c r="E33" s="15">
        <v>2178428.79</v>
      </c>
      <c r="F33" s="15">
        <f t="shared" si="0"/>
        <v>-614764.26</v>
      </c>
      <c r="G33" s="15">
        <f t="shared" si="2"/>
        <v>71.779464960155991</v>
      </c>
    </row>
    <row r="34" spans="1:7" ht="47.25">
      <c r="A34" s="11" t="s">
        <v>81</v>
      </c>
      <c r="B34" s="14">
        <v>9552010.5700000003</v>
      </c>
      <c r="C34" s="15">
        <v>4082446.71</v>
      </c>
      <c r="D34" s="14">
        <f t="shared" si="1"/>
        <v>42.739135180835547</v>
      </c>
      <c r="E34" s="15">
        <v>3781055</v>
      </c>
      <c r="F34" s="15">
        <f t="shared" si="0"/>
        <v>301391.70999999996</v>
      </c>
      <c r="G34" s="15">
        <f t="shared" si="2"/>
        <v>107.97110092289056</v>
      </c>
    </row>
    <row r="35" spans="1:7" ht="31.5">
      <c r="A35" s="21" t="s">
        <v>100</v>
      </c>
      <c r="B35" s="14">
        <v>600000</v>
      </c>
      <c r="C35" s="15">
        <v>135700</v>
      </c>
      <c r="D35" s="14">
        <f t="shared" si="1"/>
        <v>22.616666666666667</v>
      </c>
      <c r="E35" s="15">
        <v>3781055</v>
      </c>
      <c r="F35" s="15">
        <f t="shared" si="0"/>
        <v>-3645355</v>
      </c>
      <c r="G35" s="15">
        <f t="shared" si="2"/>
        <v>3.5889454133833016</v>
      </c>
    </row>
    <row r="36" spans="1:7" ht="31.5">
      <c r="A36" s="12" t="s">
        <v>82</v>
      </c>
      <c r="B36" s="14">
        <f>SUM(B37:B38)</f>
        <v>3583151.7</v>
      </c>
      <c r="C36" s="14">
        <f t="shared" ref="C36" si="12">SUM(C37:C38)</f>
        <v>543192.86</v>
      </c>
      <c r="D36" s="14">
        <f t="shared" si="1"/>
        <v>15.159638929046737</v>
      </c>
      <c r="E36" s="14">
        <f t="shared" ref="E36" si="13">SUM(E37:E38)</f>
        <v>417209.34</v>
      </c>
      <c r="F36" s="15">
        <f t="shared" si="0"/>
        <v>125983.51999999996</v>
      </c>
      <c r="G36" s="15">
        <f t="shared" si="2"/>
        <v>130.19671611378593</v>
      </c>
    </row>
    <row r="37" spans="1:7" ht="15.75" customHeight="1">
      <c r="A37" s="11" t="s">
        <v>83</v>
      </c>
      <c r="B37" s="14">
        <v>280000</v>
      </c>
      <c r="C37" s="15">
        <v>0</v>
      </c>
      <c r="D37" s="14">
        <f t="shared" si="1"/>
        <v>0</v>
      </c>
      <c r="E37" s="15">
        <v>0</v>
      </c>
      <c r="F37" s="15">
        <f t="shared" si="0"/>
        <v>0</v>
      </c>
      <c r="G37" s="15"/>
    </row>
    <row r="38" spans="1:7" ht="15.75" customHeight="1">
      <c r="A38" s="11" t="s">
        <v>84</v>
      </c>
      <c r="B38" s="14">
        <v>3303151.7</v>
      </c>
      <c r="C38" s="15">
        <v>543192.86</v>
      </c>
      <c r="D38" s="14">
        <f t="shared" si="1"/>
        <v>16.44468402707632</v>
      </c>
      <c r="E38" s="15">
        <v>417209.34</v>
      </c>
      <c r="F38" s="15">
        <f t="shared" si="0"/>
        <v>125983.51999999996</v>
      </c>
      <c r="G38" s="15">
        <f t="shared" si="2"/>
        <v>130.19671611378593</v>
      </c>
    </row>
    <row r="39" spans="1:7" ht="47.25">
      <c r="A39" s="18" t="s">
        <v>85</v>
      </c>
      <c r="B39" s="14">
        <f>SUM(B40)</f>
        <v>161223</v>
      </c>
      <c r="C39" s="14">
        <f>SUM(C40)</f>
        <v>21619</v>
      </c>
      <c r="D39" s="14">
        <f t="shared" si="1"/>
        <v>13.409377073990683</v>
      </c>
      <c r="E39" s="14">
        <f>SUM(E40)</f>
        <v>0</v>
      </c>
      <c r="F39" s="15">
        <f t="shared" si="0"/>
        <v>21619</v>
      </c>
      <c r="G39" s="15"/>
    </row>
    <row r="40" spans="1:7" ht="31.5">
      <c r="A40" s="11" t="s">
        <v>86</v>
      </c>
      <c r="B40" s="14">
        <v>161223</v>
      </c>
      <c r="C40" s="15">
        <v>21619</v>
      </c>
      <c r="D40" s="14">
        <f t="shared" si="1"/>
        <v>13.409377073990683</v>
      </c>
      <c r="E40" s="15">
        <v>0</v>
      </c>
      <c r="F40" s="15">
        <f t="shared" si="0"/>
        <v>21619</v>
      </c>
      <c r="G40" s="15"/>
    </row>
    <row r="41" spans="1:7" ht="31.5">
      <c r="A41" s="18" t="s">
        <v>89</v>
      </c>
      <c r="B41" s="14">
        <f>B42+B43</f>
        <v>25917998.07</v>
      </c>
      <c r="C41" s="14">
        <f t="shared" ref="C41" si="14">C42+C43</f>
        <v>10004087.689999999</v>
      </c>
      <c r="D41" s="14">
        <f t="shared" si="1"/>
        <v>38.598998514394125</v>
      </c>
      <c r="E41" s="14">
        <f t="shared" ref="E41" si="15">E42+E43</f>
        <v>1856608.53</v>
      </c>
      <c r="F41" s="15">
        <f t="shared" si="0"/>
        <v>8147479.1599999992</v>
      </c>
      <c r="G41" s="15"/>
    </row>
    <row r="42" spans="1:7" ht="15.75" customHeight="1">
      <c r="A42" s="19" t="s">
        <v>90</v>
      </c>
      <c r="B42" s="14">
        <v>22846695.09</v>
      </c>
      <c r="C42" s="15">
        <v>10004087.689999999</v>
      </c>
      <c r="D42" s="14">
        <f t="shared" si="1"/>
        <v>43.787898646131929</v>
      </c>
      <c r="E42" s="15">
        <v>1856608.53</v>
      </c>
      <c r="F42" s="15">
        <f t="shared" si="0"/>
        <v>8147479.1599999992</v>
      </c>
      <c r="G42" s="15"/>
    </row>
    <row r="43" spans="1:7" ht="31.5" customHeight="1">
      <c r="A43" s="20" t="s">
        <v>93</v>
      </c>
      <c r="B43" s="14">
        <v>3071302.98</v>
      </c>
      <c r="C43" s="15">
        <v>0</v>
      </c>
      <c r="D43" s="14">
        <f t="shared" si="1"/>
        <v>0</v>
      </c>
      <c r="E43" s="15">
        <v>0</v>
      </c>
      <c r="F43" s="15">
        <f t="shared" si="0"/>
        <v>0</v>
      </c>
      <c r="G43" s="15"/>
    </row>
    <row r="44" spans="1:7" ht="15.75" customHeight="1">
      <c r="A44" s="13" t="s">
        <v>87</v>
      </c>
      <c r="B44" s="15">
        <f>B5+B8+B12+B14+B16+B20+B23+B25+B31+B36+B39+B41</f>
        <v>328318700.98000002</v>
      </c>
      <c r="C44" s="15">
        <f>C5+C8+C12+C14+C16+C20+C23+C25+C31+C36+C39+C41</f>
        <v>108879833.90000001</v>
      </c>
      <c r="D44" s="14">
        <f t="shared" si="1"/>
        <v>33.162848651326925</v>
      </c>
      <c r="E44" s="15">
        <f>E5+E8+E12+E14+E16+E20+E23+E25+E31+E36+E39+E41</f>
        <v>75508103.789999992</v>
      </c>
      <c r="F44" s="15">
        <f t="shared" si="0"/>
        <v>33371730.110000014</v>
      </c>
      <c r="G44" s="15">
        <f t="shared" si="2"/>
        <v>144.19622323295536</v>
      </c>
    </row>
    <row r="45" spans="1:7">
      <c r="B45" s="16"/>
      <c r="C45" s="17"/>
    </row>
  </sheetData>
  <mergeCells count="8">
    <mergeCell ref="A1:G1"/>
    <mergeCell ref="B2:C2"/>
    <mergeCell ref="A3:A4"/>
    <mergeCell ref="B3:B4"/>
    <mergeCell ref="C3:C4"/>
    <mergeCell ref="D3:D4"/>
    <mergeCell ref="E3:E4"/>
    <mergeCell ref="F3:G3"/>
  </mergeCells>
  <pageMargins left="0.41" right="0.3" top="0.74803149606299213" bottom="0.39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аналит.раздел(подраздел)</vt:lpstr>
      <vt:lpstr>аналит.программы(подпрогр)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2019-10-14T11:54:06Z</cp:lastPrinted>
  <dcterms:created xsi:type="dcterms:W3CDTF">2019-10-14T11:06:12Z</dcterms:created>
  <dcterms:modified xsi:type="dcterms:W3CDTF">2021-07-07T12:52:28Z</dcterms:modified>
</cp:coreProperties>
</file>