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<sst xmlns="http://schemas.openxmlformats.org/spreadsheetml/2006/main" count="91" uniqueCount="75">
  <si>
    <t>Раздел, подраздел</t>
  </si>
  <si>
    <t>Наименование</t>
  </si>
  <si>
    <t>Отклонение</t>
  </si>
  <si>
    <t xml:space="preserve">сумма, руб.     </t>
  </si>
  <si>
    <t>%/ раз</t>
  </si>
  <si>
    <t>Общегосударственные вопросы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</si>
  <si>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</si>
  <si>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</si>
  <si>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</si>
  <si>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</si>
  <si>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</si>
  <si>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</si>
  <si>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</si>
  <si>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</si>
  <si>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</si>
  <si>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</si>
  <si>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</si>
  <si>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</si>
  <si>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</si>
  <si>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 –коммунальное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</si>
  <si>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</si>
  <si>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</si>
  <si>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</si>
  <si>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</si>
  <si>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</si>
  <si>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</si>
  <si>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</si>
  <si>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</si>
  <si>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</si>
  <si>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</si>
  <si>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</si>
  <si>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</si>
  <si>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</si>
  <si>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</si>
  <si>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</si>
  <si>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ВСЕГО РАСХОДОВ</t>
  </si>
  <si>
    <t>План на 2020 год, руб (проект)</t>
  </si>
  <si>
    <t>0100</t>
  </si>
  <si>
    <t>0102</t>
  </si>
  <si>
    <t>0103</t>
  </si>
  <si>
    <t>0104</t>
  </si>
  <si>
    <t>0105</t>
  </si>
  <si>
    <t>0106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</si>
  <si>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</si>
  <si>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</si>
  <si>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</si>
  <si>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</si>
  <si>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</si>
  <si>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</si>
  <si>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</si>
  <si>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</si>
  <si>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</si>
  <si>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</si>
  <si>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</si>
  <si>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</si>
  <si>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</si>
  <si>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</si>
  <si>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</si>
  <si>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</si>
  <si>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</si>
  <si>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</si>
  <si>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</si>
  <si>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0111</t>
  </si>
  <si>
    <t>Резервные фонды</t>
  </si>
  <si>
    <t>План на 2021 год, руб (проект)</t>
  </si>
  <si>
    <t>Физическая культура и спорт</t>
  </si>
  <si>
    <t>Физическая культура</t>
  </si>
  <si>
    <r>
      <t xml:space="preserve">Расходы бюджета </t>
    </r>
    <r>
      <rPr>
        <b/>
        <sz val="11"/>
        <color indexed="8"/>
        <rFont val="Times New Roman"/>
        <family val="1"/>
      </rPr>
      <t xml:space="preserve">Фурмановского муниципального района </t>
    </r>
    <r>
      <rPr>
        <b/>
        <sz val="11"/>
        <color indexed="8"/>
        <rFont val="Times New Roman"/>
        <family val="1"/>
      </rPr>
      <t>по разделам и подразделам классификации расходов бюджетов на 2020 год и на плановый период 2021 и 2022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</si>
  <si>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2018 год, руб.</t>
  </si>
  <si>
    <t>Ожидаемое исполнение (оценка) за 2019 год, руб.</t>
  </si>
  <si>
    <t>План на 2022 год, руб (проект)</t>
  </si>
  <si>
    <t>к ожидаемому исполнению за 2019 год</t>
  </si>
  <si>
    <t>к отчету за 2018 год</t>
  </si>
  <si>
    <t>3,4раз</t>
  </si>
  <si>
    <t>4,1раз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</si>
</sst>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#,##0.00_ ;\-#,##0.00\ "/>
    <numFmt numFmtId="174" formatCode="#,##0.0"/>
    <numFmt numFmtId="175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14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4" fontId="49" fillId="0" borderId="14" xfId="0" applyNumberFormat="1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4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49" fontId="50" fillId="0" borderId="14" xfId="0" applyNumberFormat="1" applyFont="1" applyBorder="1" applyAlignment="1">
      <alignment horizontal="center" vertical="top" wrapText="1"/>
    </xf>
    <xf numFmtId="4" fontId="49" fillId="0" borderId="15" xfId="0" applyNumberFormat="1" applyFont="1" applyBorder="1" applyAlignment="1">
      <alignment horizontal="center" vertical="top" wrapText="1"/>
    </xf>
    <xf numFmtId="4" fontId="47" fillId="0" borderId="15" xfId="0" applyNumberFormat="1" applyFont="1" applyBorder="1" applyAlignment="1">
      <alignment horizontal="center" vertical="top" wrapText="1"/>
    </xf>
    <xf numFmtId="171" fontId="49" fillId="0" borderId="14" xfId="0" applyNumberFormat="1" applyFont="1" applyBorder="1" applyAlignment="1">
      <alignment horizontal="center" vertical="top" wrapText="1"/>
    </xf>
    <xf numFmtId="171" fontId="47" fillId="0" borderId="14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4" fontId="47" fillId="0" borderId="16" xfId="0" applyNumberFormat="1" applyFont="1" applyBorder="1" applyAlignment="1">
      <alignment horizontal="center" vertical="top" wrapText="1"/>
    </xf>
    <xf numFmtId="4" fontId="49" fillId="0" borderId="16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173" fontId="5" fillId="0" borderId="14" xfId="90" applyNumberFormat="1" applyFont="1" applyBorder="1" applyAlignment="1">
      <alignment horizontal="center" vertical="top"/>
    </xf>
    <xf numFmtId="173" fontId="6" fillId="0" borderId="14" xfId="90" applyNumberFormat="1" applyFont="1" applyBorder="1" applyAlignment="1">
      <alignment horizontal="center" vertical="top"/>
    </xf>
    <xf numFmtId="0" fontId="49" fillId="0" borderId="17" xfId="0" applyFont="1" applyBorder="1" applyAlignment="1">
      <alignment vertical="top" wrapText="1"/>
    </xf>
    <xf numFmtId="0" fontId="47" fillId="0" borderId="18" xfId="0" applyFont="1" applyBorder="1" applyAlignment="1">
      <alignment vertical="top" wrapText="1"/>
    </xf>
    <xf numFmtId="0" fontId="48" fillId="0" borderId="19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173" fontId="5" fillId="0" borderId="15" xfId="90" applyNumberFormat="1" applyFont="1" applyBorder="1" applyAlignment="1">
      <alignment horizontal="center" vertical="top"/>
    </xf>
    <xf numFmtId="173" fontId="6" fillId="0" borderId="15" xfId="90" applyNumberFormat="1" applyFont="1" applyBorder="1" applyAlignment="1">
      <alignment horizontal="center" vertical="top"/>
    </xf>
    <xf numFmtId="43" fontId="47" fillId="0" borderId="14" xfId="90" applyFont="1" applyBorder="1" applyAlignment="1">
      <alignment horizontal="left" vertical="top" wrapText="1"/>
    </xf>
    <xf numFmtId="4" fontId="47" fillId="0" borderId="14" xfId="0" applyNumberFormat="1" applyFont="1" applyBorder="1" applyAlignment="1">
      <alignment horizontal="center" vertical="top"/>
    </xf>
    <xf numFmtId="4" fontId="49" fillId="0" borderId="14" xfId="0" applyNumberFormat="1" applyFont="1" applyBorder="1" applyAlignment="1">
      <alignment horizontal="center" wrapText="1"/>
    </xf>
    <xf numFmtId="4" fontId="47" fillId="0" borderId="14" xfId="0" applyNumberFormat="1" applyFont="1" applyBorder="1" applyAlignment="1">
      <alignment horizontal="center" wrapText="1"/>
    </xf>
    <xf numFmtId="173" fontId="5" fillId="0" borderId="21" xfId="90" applyNumberFormat="1" applyFont="1" applyBorder="1" applyAlignment="1">
      <alignment horizontal="center" vertical="top"/>
    </xf>
    <xf numFmtId="4" fontId="49" fillId="35" borderId="14" xfId="0" applyNumberFormat="1" applyFont="1" applyFill="1" applyBorder="1" applyAlignment="1">
      <alignment horizontal="center" vertical="top" wrapText="1"/>
    </xf>
    <xf numFmtId="171" fontId="47" fillId="0" borderId="15" xfId="0" applyNumberFormat="1" applyFont="1" applyBorder="1" applyAlignment="1">
      <alignment horizontal="center" vertical="top" wrapText="1"/>
    </xf>
    <xf numFmtId="171" fontId="49" fillId="0" borderId="15" xfId="0" applyNumberFormat="1" applyFont="1" applyBorder="1" applyAlignment="1">
      <alignment horizontal="center" vertical="top" wrapText="1"/>
    </xf>
    <xf numFmtId="43" fontId="47" fillId="0" borderId="14" xfId="90" applyFont="1" applyBorder="1" applyAlignment="1">
      <alignment vertical="top" wrapText="1"/>
    </xf>
    <xf numFmtId="0" fontId="47" fillId="35" borderId="14" xfId="0" applyFont="1" applyFill="1" applyBorder="1" applyAlignment="1">
      <alignment horizontal="center" vertical="top" wrapText="1"/>
    </xf>
    <xf numFmtId="4" fontId="6" fillId="0" borderId="14" xfId="90" applyNumberFormat="1" applyFont="1" applyBorder="1" applyAlignment="1">
      <alignment horizontal="center" vertical="top"/>
    </xf>
    <xf numFmtId="4" fontId="5" fillId="0" borderId="14" xfId="90" applyNumberFormat="1" applyFont="1" applyBorder="1" applyAlignment="1">
      <alignment horizontal="center" vertical="top"/>
    </xf>
    <xf numFmtId="4" fontId="6" fillId="0" borderId="15" xfId="90" applyNumberFormat="1" applyFont="1" applyBorder="1" applyAlignment="1">
      <alignment horizontal="center" vertical="top"/>
    </xf>
    <xf numFmtId="4" fontId="47" fillId="0" borderId="14" xfId="90" applyNumberFormat="1" applyFont="1" applyBorder="1" applyAlignment="1">
      <alignment horizontal="center" vertical="top" wrapText="1"/>
    </xf>
    <xf numFmtId="43" fontId="50" fillId="0" borderId="0" xfId="90" applyFont="1" applyAlignment="1">
      <alignment/>
    </xf>
    <xf numFmtId="4" fontId="47" fillId="35" borderId="14" xfId="0" applyNumberFormat="1" applyFont="1" applyFill="1" applyBorder="1" applyAlignment="1">
      <alignment horizontal="center" vertical="top" wrapText="1"/>
    </xf>
    <xf numFmtId="43" fontId="47" fillId="0" borderId="22" xfId="90" applyFont="1" applyBorder="1" applyAlignment="1">
      <alignment horizontal="center" vertical="top" wrapText="1"/>
    </xf>
    <xf numFmtId="43" fontId="49" fillId="0" borderId="22" xfId="9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0" fillId="0" borderId="14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7.28125" style="0" customWidth="1"/>
    <col min="2" max="2" width="32.57421875" style="0" customWidth="1"/>
    <col min="3" max="3" width="16.140625" style="0" customWidth="1"/>
    <col min="4" max="4" width="15.00390625" style="0" customWidth="1"/>
    <col min="5" max="5" width="15.140625" style="0" customWidth="1"/>
    <col min="6" max="6" width="13.7109375" style="0" customWidth="1"/>
    <col min="7" max="7" width="10.8515625" style="0" bestFit="1" customWidth="1"/>
    <col min="8" max="8" width="13.140625" style="0" customWidth="1"/>
    <col min="9" max="9" width="10.00390625" style="0" bestFit="1" customWidth="1"/>
    <col min="10" max="10" width="14.8515625" style="0" customWidth="1"/>
    <col min="11" max="11" width="12.140625" style="0" customWidth="1"/>
    <col min="13" max="13" width="12.8515625" style="0" customWidth="1"/>
    <col min="15" max="15" width="15.57421875" style="0" customWidth="1"/>
    <col min="16" max="16" width="13.421875" style="0" customWidth="1"/>
    <col min="18" max="18" width="14.57421875" style="0" customWidth="1"/>
    <col min="19" max="19" width="10.00390625" style="0" bestFit="1" customWidth="1"/>
  </cols>
  <sheetData>
    <row r="2" spans="2:13" ht="37.5" customHeight="1">
      <c r="B2" s="45" t="s">
        <v>67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5" spans="1:19" ht="27.75" customHeight="1">
      <c r="A5" s="47" t="s">
        <v>0</v>
      </c>
      <c r="B5" s="47" t="s">
        <v>1</v>
      </c>
      <c r="C5" s="47" t="s">
        <v>68</v>
      </c>
      <c r="D5" s="47" t="s">
        <v>69</v>
      </c>
      <c r="E5" s="47" t="s">
        <v>36</v>
      </c>
      <c r="F5" s="47" t="s">
        <v>2</v>
      </c>
      <c r="G5" s="47"/>
      <c r="H5" s="47"/>
      <c r="I5" s="47"/>
      <c r="J5" s="47" t="s">
        <v>64</v>
      </c>
      <c r="K5" s="47" t="s">
        <v>2</v>
      </c>
      <c r="L5" s="47"/>
      <c r="M5" s="47"/>
      <c r="N5" s="47"/>
      <c r="O5" s="47" t="s">
        <v>70</v>
      </c>
      <c r="P5" s="47" t="s">
        <v>2</v>
      </c>
      <c r="Q5" s="47"/>
      <c r="R5" s="47"/>
      <c r="S5" s="47"/>
    </row>
    <row r="6" spans="1:19" ht="27" customHeight="1">
      <c r="A6" s="47"/>
      <c r="B6" s="47"/>
      <c r="C6" s="47"/>
      <c r="D6" s="47"/>
      <c r="E6" s="47"/>
      <c r="F6" s="49" t="s">
        <v>72</v>
      </c>
      <c r="G6" s="49"/>
      <c r="H6" s="49" t="s">
        <v>71</v>
      </c>
      <c r="I6" s="49"/>
      <c r="J6" s="47"/>
      <c r="K6" s="49" t="s">
        <v>72</v>
      </c>
      <c r="L6" s="49"/>
      <c r="M6" s="49" t="s">
        <v>71</v>
      </c>
      <c r="N6" s="49"/>
      <c r="O6" s="47"/>
      <c r="P6" s="49" t="s">
        <v>72</v>
      </c>
      <c r="Q6" s="49"/>
      <c r="R6" s="49" t="s">
        <v>71</v>
      </c>
      <c r="S6" s="49"/>
    </row>
    <row r="7" spans="1:19" ht="17.25" customHeight="1">
      <c r="A7" s="47"/>
      <c r="B7" s="47"/>
      <c r="C7" s="48"/>
      <c r="D7" s="47"/>
      <c r="E7" s="48"/>
      <c r="F7" s="1" t="s">
        <v>3</v>
      </c>
      <c r="G7" s="1" t="s">
        <v>4</v>
      </c>
      <c r="H7" s="1" t="s">
        <v>3</v>
      </c>
      <c r="I7" s="1" t="s">
        <v>4</v>
      </c>
      <c r="J7" s="48"/>
      <c r="K7" s="1" t="s">
        <v>3</v>
      </c>
      <c r="L7" s="1" t="s">
        <v>4</v>
      </c>
      <c r="M7" s="36" t="s">
        <v>3</v>
      </c>
      <c r="N7" s="36" t="s">
        <v>4</v>
      </c>
      <c r="O7" s="48"/>
      <c r="P7" s="1" t="s">
        <v>3</v>
      </c>
      <c r="Q7" s="1" t="s">
        <v>4</v>
      </c>
      <c r="R7" s="1" t="s">
        <v>3</v>
      </c>
      <c r="S7" s="1" t="s">
        <v>4</v>
      </c>
    </row>
    <row r="8" spans="1:19" ht="15">
      <c r="A8" s="6" t="s">
        <v>37</v>
      </c>
      <c r="B8" s="12" t="s">
        <v>5</v>
      </c>
      <c r="C8" s="8">
        <f>C9+C10+C11+C12+C13+C14+C15</f>
        <v>88466877.81</v>
      </c>
      <c r="D8" s="32">
        <f>D9+D10+D11+D12+D13+D14+D15</f>
        <v>75919082.35</v>
      </c>
      <c r="E8" s="32">
        <f>E9+E10+E11+E12+E13+E14+E15</f>
        <v>75551187.74000001</v>
      </c>
      <c r="F8" s="17">
        <f aca="true" t="shared" si="0" ref="F8:F41">E8-C8</f>
        <v>-12915690.069999993</v>
      </c>
      <c r="G8" s="10">
        <f>E8/C8*100</f>
        <v>85.40053589577448</v>
      </c>
      <c r="H8" s="3">
        <f aca="true" t="shared" si="1" ref="H8:H41">E8-D8</f>
        <v>-367894.6099999845</v>
      </c>
      <c r="I8" s="10">
        <f>E8/D8*100</f>
        <v>99.51541220123825</v>
      </c>
      <c r="J8" s="32">
        <f>J9+J10+J11+J12+J13+J14+J15</f>
        <v>67665057</v>
      </c>
      <c r="K8" s="17">
        <f aca="true" t="shared" si="2" ref="K8:K41">J8-C8</f>
        <v>-20801820.810000002</v>
      </c>
      <c r="L8" s="10">
        <f>J8/C8*100</f>
        <v>76.48631745015801</v>
      </c>
      <c r="M8" s="32">
        <f>J8-D8</f>
        <v>-8254025.349999994</v>
      </c>
      <c r="N8" s="34">
        <f>J8/D8*100</f>
        <v>89.12786470212124</v>
      </c>
      <c r="O8" s="32">
        <f>O9+O10+O11+O12+O13+O14+O15</f>
        <v>67638900</v>
      </c>
      <c r="P8" s="17">
        <f>O8-C8</f>
        <v>-20827977.810000002</v>
      </c>
      <c r="Q8" s="10">
        <f>O8/C8*100</f>
        <v>76.45675045214982</v>
      </c>
      <c r="R8" s="3">
        <f aca="true" t="shared" si="3" ref="R8:R41">J8-D8</f>
        <v>-8254025.349999994</v>
      </c>
      <c r="S8" s="10">
        <f>J8/D8*100</f>
        <v>89.12786470212124</v>
      </c>
    </row>
    <row r="9" spans="1:19" ht="40.5" customHeight="1">
      <c r="A9" s="7" t="s">
        <v>38</v>
      </c>
      <c r="B9" s="13" t="s">
        <v>6</v>
      </c>
      <c r="C9" s="5">
        <v>1176208.01</v>
      </c>
      <c r="D9" s="31">
        <v>1691640</v>
      </c>
      <c r="E9" s="5">
        <v>1740238</v>
      </c>
      <c r="F9" s="16">
        <f t="shared" si="0"/>
        <v>564029.99</v>
      </c>
      <c r="G9" s="11">
        <f aca="true" t="shared" si="4" ref="G9:G41">E9/C9*100</f>
        <v>147.95325190822328</v>
      </c>
      <c r="H9" s="5">
        <f t="shared" si="1"/>
        <v>48598</v>
      </c>
      <c r="I9" s="11">
        <f aca="true" t="shared" si="5" ref="I9:I41">E9/D9*100</f>
        <v>102.87283346338465</v>
      </c>
      <c r="J9" s="5">
        <v>1700238</v>
      </c>
      <c r="K9" s="16">
        <f t="shared" si="2"/>
        <v>524029.99</v>
      </c>
      <c r="L9" s="11">
        <f aca="true" t="shared" si="6" ref="L9:L41">J9/C9*100</f>
        <v>144.55249288771634</v>
      </c>
      <c r="M9" s="42">
        <f aca="true" t="shared" si="7" ref="M9:M41">J9-D9</f>
        <v>8598</v>
      </c>
      <c r="N9" s="33">
        <f aca="true" t="shared" si="8" ref="N9:N41">J9/D9*100</f>
        <v>100.50826416968148</v>
      </c>
      <c r="O9" s="35">
        <v>1700238</v>
      </c>
      <c r="P9" s="16">
        <f aca="true" t="shared" si="9" ref="P9:P41">O9-C9</f>
        <v>524029.99</v>
      </c>
      <c r="Q9" s="11">
        <f aca="true" t="shared" si="10" ref="Q9:Q41">O9/C9*100</f>
        <v>144.55249288771634</v>
      </c>
      <c r="R9" s="5">
        <f t="shared" si="3"/>
        <v>8598</v>
      </c>
      <c r="S9" s="11">
        <f aca="true" t="shared" si="11" ref="S9:S41">J9/D9*100</f>
        <v>100.50826416968148</v>
      </c>
    </row>
    <row r="10" spans="1:19" ht="60">
      <c r="A10" s="7" t="s">
        <v>39</v>
      </c>
      <c r="B10" s="13" t="s">
        <v>7</v>
      </c>
      <c r="C10" s="5">
        <v>554340.58</v>
      </c>
      <c r="D10" s="25">
        <v>575156</v>
      </c>
      <c r="E10" s="5">
        <v>674130</v>
      </c>
      <c r="F10" s="16">
        <f t="shared" si="0"/>
        <v>119789.42000000004</v>
      </c>
      <c r="G10" s="11">
        <f t="shared" si="4"/>
        <v>121.60935430705794</v>
      </c>
      <c r="H10" s="5">
        <f t="shared" si="1"/>
        <v>98974</v>
      </c>
      <c r="I10" s="11">
        <f t="shared" si="5"/>
        <v>117.20820090549347</v>
      </c>
      <c r="J10" s="5">
        <v>658750</v>
      </c>
      <c r="K10" s="16">
        <f t="shared" si="2"/>
        <v>104409.42000000004</v>
      </c>
      <c r="L10" s="11">
        <f t="shared" si="6"/>
        <v>118.8348866684088</v>
      </c>
      <c r="M10" s="42">
        <f t="shared" si="7"/>
        <v>83594</v>
      </c>
      <c r="N10" s="33">
        <f t="shared" si="8"/>
        <v>114.53414378012225</v>
      </c>
      <c r="O10" s="35">
        <v>658750</v>
      </c>
      <c r="P10" s="16">
        <f t="shared" si="9"/>
        <v>104409.42000000004</v>
      </c>
      <c r="Q10" s="11">
        <f t="shared" si="10"/>
        <v>118.8348866684088</v>
      </c>
      <c r="R10" s="5">
        <f t="shared" si="3"/>
        <v>83594</v>
      </c>
      <c r="S10" s="11">
        <f t="shared" si="11"/>
        <v>114.53414378012225</v>
      </c>
    </row>
    <row r="11" spans="1:19" ht="60">
      <c r="A11" s="7" t="s">
        <v>40</v>
      </c>
      <c r="B11" s="13" t="s">
        <v>8</v>
      </c>
      <c r="C11" s="5">
        <v>40400210.95</v>
      </c>
      <c r="D11" s="25">
        <v>42839030.44</v>
      </c>
      <c r="E11" s="5">
        <v>43160816.74</v>
      </c>
      <c r="F11" s="16">
        <f t="shared" si="0"/>
        <v>2760605.789999999</v>
      </c>
      <c r="G11" s="11">
        <f t="shared" si="4"/>
        <v>106.83314696900115</v>
      </c>
      <c r="H11" s="5">
        <f t="shared" si="1"/>
        <v>321786.30000000447</v>
      </c>
      <c r="I11" s="11">
        <f t="shared" si="5"/>
        <v>100.75115215422696</v>
      </c>
      <c r="J11" s="5">
        <v>40906114</v>
      </c>
      <c r="K11" s="16">
        <f t="shared" si="2"/>
        <v>505903.049999997</v>
      </c>
      <c r="L11" s="11">
        <f t="shared" si="6"/>
        <v>101.25222873372148</v>
      </c>
      <c r="M11" s="42">
        <f t="shared" si="7"/>
        <v>-1932916.4399999976</v>
      </c>
      <c r="N11" s="33">
        <f t="shared" si="8"/>
        <v>95.48795474559765</v>
      </c>
      <c r="O11" s="35">
        <v>40906104</v>
      </c>
      <c r="P11" s="16">
        <f t="shared" si="9"/>
        <v>505893.049999997</v>
      </c>
      <c r="Q11" s="11">
        <f t="shared" si="10"/>
        <v>101.25220398137549</v>
      </c>
      <c r="R11" s="5">
        <f t="shared" si="3"/>
        <v>-1932916.4399999976</v>
      </c>
      <c r="S11" s="11">
        <f t="shared" si="11"/>
        <v>95.48795474559765</v>
      </c>
    </row>
    <row r="12" spans="1:19" ht="15">
      <c r="A12" s="7" t="s">
        <v>41</v>
      </c>
      <c r="B12" s="13" t="s">
        <v>9</v>
      </c>
      <c r="C12" s="5">
        <v>64349.95</v>
      </c>
      <c r="D12" s="25">
        <v>9750</v>
      </c>
      <c r="E12" s="5">
        <v>10200</v>
      </c>
      <c r="F12" s="16">
        <f t="shared" si="0"/>
        <v>-54149.95</v>
      </c>
      <c r="G12" s="11">
        <f t="shared" si="4"/>
        <v>15.850828166921655</v>
      </c>
      <c r="H12" s="5">
        <f t="shared" si="1"/>
        <v>450</v>
      </c>
      <c r="I12" s="11">
        <f t="shared" si="5"/>
        <v>104.61538461538463</v>
      </c>
      <c r="J12" s="5">
        <v>10730</v>
      </c>
      <c r="K12" s="16">
        <f t="shared" si="2"/>
        <v>-53619.95</v>
      </c>
      <c r="L12" s="11">
        <f t="shared" si="6"/>
        <v>16.674449630496994</v>
      </c>
      <c r="M12" s="42">
        <f t="shared" si="7"/>
        <v>980</v>
      </c>
      <c r="N12" s="33">
        <f t="shared" si="8"/>
        <v>110.05128205128204</v>
      </c>
      <c r="O12" s="35"/>
      <c r="P12" s="16">
        <f t="shared" si="9"/>
        <v>-64349.95</v>
      </c>
      <c r="Q12" s="11">
        <f t="shared" si="10"/>
        <v>0</v>
      </c>
      <c r="R12" s="5">
        <f t="shared" si="3"/>
        <v>980</v>
      </c>
      <c r="S12" s="11">
        <f t="shared" si="11"/>
        <v>110.05128205128204</v>
      </c>
    </row>
    <row r="13" spans="1:19" ht="48">
      <c r="A13" s="7" t="s">
        <v>42</v>
      </c>
      <c r="B13" s="13" t="s">
        <v>10</v>
      </c>
      <c r="C13" s="5">
        <v>9074163.96</v>
      </c>
      <c r="D13" s="25">
        <v>10231024</v>
      </c>
      <c r="E13" s="5">
        <v>10366555</v>
      </c>
      <c r="F13" s="16">
        <f t="shared" si="0"/>
        <v>1292391.039999999</v>
      </c>
      <c r="G13" s="11">
        <f t="shared" si="4"/>
        <v>114.2425356836951</v>
      </c>
      <c r="H13" s="5">
        <f t="shared" si="1"/>
        <v>135531</v>
      </c>
      <c r="I13" s="11">
        <f t="shared" si="5"/>
        <v>101.32470610957418</v>
      </c>
      <c r="J13" s="5">
        <v>10122875</v>
      </c>
      <c r="K13" s="16">
        <f t="shared" si="2"/>
        <v>1048711.039999999</v>
      </c>
      <c r="L13" s="11">
        <f t="shared" si="6"/>
        <v>111.55710922375705</v>
      </c>
      <c r="M13" s="42">
        <f t="shared" si="7"/>
        <v>-108149</v>
      </c>
      <c r="N13" s="33">
        <f t="shared" si="8"/>
        <v>98.94293083468479</v>
      </c>
      <c r="O13" s="35">
        <v>10122875</v>
      </c>
      <c r="P13" s="16">
        <f t="shared" si="9"/>
        <v>1048711.039999999</v>
      </c>
      <c r="Q13" s="11">
        <f t="shared" si="10"/>
        <v>111.55710922375705</v>
      </c>
      <c r="R13" s="5">
        <f t="shared" si="3"/>
        <v>-108149</v>
      </c>
      <c r="S13" s="11">
        <f t="shared" si="11"/>
        <v>98.94293083468479</v>
      </c>
    </row>
    <row r="14" spans="1:19" ht="15">
      <c r="A14" s="7" t="s">
        <v>62</v>
      </c>
      <c r="B14" s="13" t="s">
        <v>63</v>
      </c>
      <c r="C14" s="19"/>
      <c r="D14" s="25"/>
      <c r="E14" s="5">
        <v>1000000</v>
      </c>
      <c r="F14" s="16">
        <f t="shared" si="0"/>
        <v>1000000</v>
      </c>
      <c r="G14" s="11"/>
      <c r="H14" s="5">
        <f t="shared" si="1"/>
        <v>1000000</v>
      </c>
      <c r="I14" s="11"/>
      <c r="J14" s="5">
        <v>500000</v>
      </c>
      <c r="K14" s="16">
        <f t="shared" si="2"/>
        <v>500000</v>
      </c>
      <c r="L14" s="11"/>
      <c r="M14" s="42">
        <f t="shared" si="7"/>
        <v>500000</v>
      </c>
      <c r="N14" s="33"/>
      <c r="O14" s="35">
        <v>500000</v>
      </c>
      <c r="P14" s="16">
        <f t="shared" si="9"/>
        <v>500000</v>
      </c>
      <c r="Q14" s="11"/>
      <c r="R14" s="5">
        <f t="shared" si="3"/>
        <v>500000</v>
      </c>
      <c r="S14" s="11"/>
    </row>
    <row r="15" spans="1:19" ht="15">
      <c r="A15" s="7" t="s">
        <v>43</v>
      </c>
      <c r="B15" s="13" t="s">
        <v>11</v>
      </c>
      <c r="C15" s="5">
        <v>37197604.36</v>
      </c>
      <c r="D15" s="25">
        <v>20572481.91</v>
      </c>
      <c r="E15" s="5">
        <v>18599248</v>
      </c>
      <c r="F15" s="16">
        <f t="shared" si="0"/>
        <v>-18598356.36</v>
      </c>
      <c r="G15" s="11">
        <f t="shared" si="4"/>
        <v>50.00119851804349</v>
      </c>
      <c r="H15" s="5">
        <f t="shared" si="1"/>
        <v>-1973233.9100000001</v>
      </c>
      <c r="I15" s="11">
        <f t="shared" si="5"/>
        <v>90.40838184409418</v>
      </c>
      <c r="J15" s="5">
        <v>13766350</v>
      </c>
      <c r="K15" s="16">
        <f t="shared" si="2"/>
        <v>-23431254.36</v>
      </c>
      <c r="L15" s="11">
        <f t="shared" si="6"/>
        <v>37.00870052482057</v>
      </c>
      <c r="M15" s="42">
        <f t="shared" si="7"/>
        <v>-6806131.91</v>
      </c>
      <c r="N15" s="33">
        <f t="shared" si="8"/>
        <v>66.91633056344244</v>
      </c>
      <c r="O15" s="5">
        <v>13750933</v>
      </c>
      <c r="P15" s="16">
        <f t="shared" si="9"/>
        <v>-23446671.36</v>
      </c>
      <c r="Q15" s="11">
        <f t="shared" si="10"/>
        <v>36.96725430734163</v>
      </c>
      <c r="R15" s="5">
        <f t="shared" si="3"/>
        <v>-6806131.91</v>
      </c>
      <c r="S15" s="11">
        <f t="shared" si="11"/>
        <v>66.91633056344244</v>
      </c>
    </row>
    <row r="16" spans="1:19" ht="24">
      <c r="A16" s="6" t="s">
        <v>44</v>
      </c>
      <c r="B16" s="12" t="s">
        <v>12</v>
      </c>
      <c r="C16" s="26">
        <f>C17</f>
        <v>1203209.52</v>
      </c>
      <c r="D16" s="26">
        <f>D17</f>
        <v>114214</v>
      </c>
      <c r="E16" s="37">
        <f>E17</f>
        <v>200688</v>
      </c>
      <c r="F16" s="17">
        <f t="shared" si="0"/>
        <v>-1002521.52</v>
      </c>
      <c r="G16" s="10">
        <f t="shared" si="4"/>
        <v>16.679389305363873</v>
      </c>
      <c r="H16" s="3">
        <f t="shared" si="1"/>
        <v>86474</v>
      </c>
      <c r="I16" s="10">
        <f t="shared" si="5"/>
        <v>175.71225944280036</v>
      </c>
      <c r="J16" s="20">
        <f>J17</f>
        <v>200688</v>
      </c>
      <c r="K16" s="17">
        <f t="shared" si="2"/>
        <v>-1002521.52</v>
      </c>
      <c r="L16" s="10">
        <f t="shared" si="6"/>
        <v>16.679389305363873</v>
      </c>
      <c r="M16" s="32">
        <f t="shared" si="7"/>
        <v>86474</v>
      </c>
      <c r="N16" s="34">
        <f t="shared" si="8"/>
        <v>175.71225944280036</v>
      </c>
      <c r="O16" s="20">
        <f>O17</f>
        <v>200688</v>
      </c>
      <c r="P16" s="17">
        <f t="shared" si="9"/>
        <v>-1002521.52</v>
      </c>
      <c r="Q16" s="10">
        <f t="shared" si="10"/>
        <v>16.679389305363873</v>
      </c>
      <c r="R16" s="3">
        <f t="shared" si="3"/>
        <v>86474</v>
      </c>
      <c r="S16" s="10">
        <f t="shared" si="11"/>
        <v>175.71225944280036</v>
      </c>
    </row>
    <row r="17" spans="1:19" ht="48">
      <c r="A17" s="7" t="s">
        <v>45</v>
      </c>
      <c r="B17" s="13" t="s">
        <v>13</v>
      </c>
      <c r="C17" s="5">
        <v>1203209.52</v>
      </c>
      <c r="D17" s="25">
        <v>114214</v>
      </c>
      <c r="E17" s="38">
        <v>200688</v>
      </c>
      <c r="F17" s="16">
        <f t="shared" si="0"/>
        <v>-1002521.52</v>
      </c>
      <c r="G17" s="11">
        <f t="shared" si="4"/>
        <v>16.679389305363873</v>
      </c>
      <c r="H17" s="5">
        <f t="shared" si="1"/>
        <v>86474</v>
      </c>
      <c r="I17" s="11">
        <f t="shared" si="5"/>
        <v>175.71225944280036</v>
      </c>
      <c r="J17" s="35">
        <v>200688</v>
      </c>
      <c r="K17" s="16">
        <f t="shared" si="2"/>
        <v>-1002521.52</v>
      </c>
      <c r="L17" s="11">
        <f t="shared" si="6"/>
        <v>16.679389305363873</v>
      </c>
      <c r="M17" s="42">
        <f t="shared" si="7"/>
        <v>86474</v>
      </c>
      <c r="N17" s="33">
        <f t="shared" si="8"/>
        <v>175.71225944280036</v>
      </c>
      <c r="O17" s="35">
        <v>200688</v>
      </c>
      <c r="P17" s="16">
        <f t="shared" si="9"/>
        <v>-1002521.52</v>
      </c>
      <c r="Q17" s="11">
        <f t="shared" si="10"/>
        <v>16.679389305363873</v>
      </c>
      <c r="R17" s="5">
        <f t="shared" si="3"/>
        <v>86474</v>
      </c>
      <c r="S17" s="11">
        <f t="shared" si="11"/>
        <v>175.71225944280036</v>
      </c>
    </row>
    <row r="18" spans="1:19" ht="15">
      <c r="A18" s="6" t="s">
        <v>46</v>
      </c>
      <c r="B18" s="12" t="s">
        <v>14</v>
      </c>
      <c r="C18" s="26">
        <f>C19+C20+C21+C22</f>
        <v>14503800</v>
      </c>
      <c r="D18" s="26">
        <f>D19+D20+D21+D22</f>
        <v>17760185.78</v>
      </c>
      <c r="E18" s="39">
        <f>E19+E20+E21+E22</f>
        <v>18590547</v>
      </c>
      <c r="F18" s="17">
        <f t="shared" si="0"/>
        <v>4086747</v>
      </c>
      <c r="G18" s="10">
        <f t="shared" si="4"/>
        <v>128.17707773135317</v>
      </c>
      <c r="H18" s="3">
        <f t="shared" si="1"/>
        <v>830361.2199999988</v>
      </c>
      <c r="I18" s="10">
        <f t="shared" si="5"/>
        <v>104.67540841230998</v>
      </c>
      <c r="J18" s="26">
        <f>J19+J20+J21+J22</f>
        <v>11920442.2</v>
      </c>
      <c r="K18" s="17">
        <f t="shared" si="2"/>
        <v>-2583357.8000000007</v>
      </c>
      <c r="L18" s="10">
        <f t="shared" si="6"/>
        <v>82.1884071760504</v>
      </c>
      <c r="M18" s="32">
        <f t="shared" si="7"/>
        <v>-5839743.580000002</v>
      </c>
      <c r="N18" s="34">
        <f t="shared" si="8"/>
        <v>67.11890487893307</v>
      </c>
      <c r="O18" s="26">
        <f>O19+O20+O21+O22</f>
        <v>11920442.2</v>
      </c>
      <c r="P18" s="17">
        <f t="shared" si="9"/>
        <v>-2583357.8000000007</v>
      </c>
      <c r="Q18" s="10">
        <f t="shared" si="10"/>
        <v>82.1884071760504</v>
      </c>
      <c r="R18" s="3">
        <f t="shared" si="3"/>
        <v>-5839743.580000002</v>
      </c>
      <c r="S18" s="10">
        <f t="shared" si="11"/>
        <v>67.11890487893307</v>
      </c>
    </row>
    <row r="19" spans="1:19" ht="15">
      <c r="A19" s="7" t="s">
        <v>47</v>
      </c>
      <c r="B19" s="13" t="s">
        <v>15</v>
      </c>
      <c r="C19" s="19">
        <v>0</v>
      </c>
      <c r="D19" s="25">
        <v>20846</v>
      </c>
      <c r="E19" s="5">
        <v>6606</v>
      </c>
      <c r="F19" s="16">
        <f t="shared" si="0"/>
        <v>6606</v>
      </c>
      <c r="G19" s="11"/>
      <c r="H19" s="5">
        <f t="shared" si="1"/>
        <v>-14240</v>
      </c>
      <c r="I19" s="11">
        <f t="shared" si="5"/>
        <v>31.68953276407944</v>
      </c>
      <c r="J19" s="5">
        <v>3303</v>
      </c>
      <c r="K19" s="16">
        <f t="shared" si="2"/>
        <v>3303</v>
      </c>
      <c r="L19" s="11"/>
      <c r="M19" s="42">
        <f t="shared" si="7"/>
        <v>-17543</v>
      </c>
      <c r="N19" s="33">
        <f t="shared" si="8"/>
        <v>15.84476638203972</v>
      </c>
      <c r="O19" s="5">
        <v>3303</v>
      </c>
      <c r="P19" s="16">
        <f t="shared" si="9"/>
        <v>3303</v>
      </c>
      <c r="Q19" s="11"/>
      <c r="R19" s="5">
        <f t="shared" si="3"/>
        <v>-17543</v>
      </c>
      <c r="S19" s="11">
        <f t="shared" si="11"/>
        <v>15.84476638203972</v>
      </c>
    </row>
    <row r="20" spans="1:19" ht="15">
      <c r="A20" s="7" t="s">
        <v>48</v>
      </c>
      <c r="B20" s="13" t="s">
        <v>16</v>
      </c>
      <c r="C20" s="5">
        <v>2330000</v>
      </c>
      <c r="D20" s="25">
        <v>4347974.66</v>
      </c>
      <c r="E20" s="5">
        <v>5221102</v>
      </c>
      <c r="F20" s="16">
        <f t="shared" si="0"/>
        <v>2891102</v>
      </c>
      <c r="G20" s="11">
        <f t="shared" si="4"/>
        <v>224.08163090128755</v>
      </c>
      <c r="H20" s="5">
        <f t="shared" si="1"/>
        <v>873127.3399999999</v>
      </c>
      <c r="I20" s="11">
        <f t="shared" si="5"/>
        <v>120.08124260779385</v>
      </c>
      <c r="J20" s="5">
        <v>5221102</v>
      </c>
      <c r="K20" s="16">
        <f t="shared" si="2"/>
        <v>2891102</v>
      </c>
      <c r="L20" s="11">
        <f t="shared" si="6"/>
        <v>224.08163090128755</v>
      </c>
      <c r="M20" s="42">
        <f t="shared" si="7"/>
        <v>873127.3399999999</v>
      </c>
      <c r="N20" s="33">
        <f t="shared" si="8"/>
        <v>120.08124260779385</v>
      </c>
      <c r="O20" s="5">
        <v>5221102</v>
      </c>
      <c r="P20" s="16">
        <f t="shared" si="9"/>
        <v>2891102</v>
      </c>
      <c r="Q20" s="11">
        <f t="shared" si="10"/>
        <v>224.08163090128755</v>
      </c>
      <c r="R20" s="5">
        <f t="shared" si="3"/>
        <v>873127.3399999999</v>
      </c>
      <c r="S20" s="11">
        <f t="shared" si="11"/>
        <v>120.08124260779385</v>
      </c>
    </row>
    <row r="21" spans="1:19" ht="15">
      <c r="A21" s="7" t="s">
        <v>49</v>
      </c>
      <c r="B21" s="13" t="s">
        <v>17</v>
      </c>
      <c r="C21" s="5">
        <v>11416950</v>
      </c>
      <c r="D21" s="25">
        <v>13052365.12</v>
      </c>
      <c r="E21" s="5">
        <v>13029839</v>
      </c>
      <c r="F21" s="16">
        <f t="shared" si="0"/>
        <v>1612889</v>
      </c>
      <c r="G21" s="11">
        <f t="shared" si="4"/>
        <v>114.12714428984974</v>
      </c>
      <c r="H21" s="5">
        <f t="shared" si="1"/>
        <v>-22526.11999999918</v>
      </c>
      <c r="I21" s="11">
        <f t="shared" si="5"/>
        <v>99.82741733170272</v>
      </c>
      <c r="J21" s="5">
        <v>6304037.2</v>
      </c>
      <c r="K21" s="16">
        <f t="shared" si="2"/>
        <v>-5112912.8</v>
      </c>
      <c r="L21" s="11">
        <f t="shared" si="6"/>
        <v>55.21647375174631</v>
      </c>
      <c r="M21" s="42">
        <f t="shared" si="7"/>
        <v>-6748327.919999999</v>
      </c>
      <c r="N21" s="33">
        <f t="shared" si="8"/>
        <v>48.29804515919028</v>
      </c>
      <c r="O21" s="5">
        <v>6304037.2</v>
      </c>
      <c r="P21" s="16">
        <f t="shared" si="9"/>
        <v>-5112912.8</v>
      </c>
      <c r="Q21" s="11">
        <f t="shared" si="10"/>
        <v>55.21647375174631</v>
      </c>
      <c r="R21" s="5">
        <f t="shared" si="3"/>
        <v>-6748327.919999999</v>
      </c>
      <c r="S21" s="11">
        <f t="shared" si="11"/>
        <v>48.29804515919028</v>
      </c>
    </row>
    <row r="22" spans="1:19" ht="24">
      <c r="A22" s="7" t="s">
        <v>50</v>
      </c>
      <c r="B22" s="13" t="s">
        <v>18</v>
      </c>
      <c r="C22" s="5">
        <v>756850</v>
      </c>
      <c r="D22" s="25">
        <v>339000</v>
      </c>
      <c r="E22" s="40">
        <v>333000</v>
      </c>
      <c r="F22" s="16">
        <f t="shared" si="0"/>
        <v>-423850</v>
      </c>
      <c r="G22" s="11">
        <f t="shared" si="4"/>
        <v>43.998150227918345</v>
      </c>
      <c r="H22" s="5">
        <f t="shared" si="1"/>
        <v>-6000</v>
      </c>
      <c r="I22" s="11">
        <f t="shared" si="5"/>
        <v>98.23008849557522</v>
      </c>
      <c r="J22" s="35">
        <v>392000</v>
      </c>
      <c r="K22" s="16">
        <f t="shared" si="2"/>
        <v>-364850</v>
      </c>
      <c r="L22" s="11">
        <f t="shared" si="6"/>
        <v>51.793618286318285</v>
      </c>
      <c r="M22" s="42">
        <f t="shared" si="7"/>
        <v>53000</v>
      </c>
      <c r="N22" s="33">
        <f t="shared" si="8"/>
        <v>115.63421828908555</v>
      </c>
      <c r="O22" s="35">
        <v>392000</v>
      </c>
      <c r="P22" s="16">
        <f t="shared" si="9"/>
        <v>-364850</v>
      </c>
      <c r="Q22" s="11">
        <f t="shared" si="10"/>
        <v>51.793618286318285</v>
      </c>
      <c r="R22" s="5">
        <f t="shared" si="3"/>
        <v>53000</v>
      </c>
      <c r="S22" s="11">
        <f t="shared" si="11"/>
        <v>115.63421828908555</v>
      </c>
    </row>
    <row r="23" spans="1:19" ht="15">
      <c r="A23" s="6" t="s">
        <v>51</v>
      </c>
      <c r="B23" s="12" t="s">
        <v>19</v>
      </c>
      <c r="C23" s="26">
        <f>C24+C25</f>
        <v>21565658.29</v>
      </c>
      <c r="D23" s="26">
        <f>D24+D25</f>
        <v>24032964.76</v>
      </c>
      <c r="E23" s="39">
        <f>E24+E25</f>
        <v>14551052</v>
      </c>
      <c r="F23" s="17">
        <f t="shared" si="0"/>
        <v>-7014606.289999999</v>
      </c>
      <c r="G23" s="10">
        <f t="shared" si="4"/>
        <v>67.47325680638892</v>
      </c>
      <c r="H23" s="3">
        <f t="shared" si="1"/>
        <v>-9481912.760000002</v>
      </c>
      <c r="I23" s="10">
        <f t="shared" si="5"/>
        <v>60.54622118124389</v>
      </c>
      <c r="J23" s="26">
        <f>J24+J25</f>
        <v>5826588</v>
      </c>
      <c r="K23" s="17">
        <f t="shared" si="2"/>
        <v>-15739070.29</v>
      </c>
      <c r="L23" s="10">
        <f t="shared" si="6"/>
        <v>27.01790004111208</v>
      </c>
      <c r="M23" s="32">
        <f t="shared" si="7"/>
        <v>-18206376.76</v>
      </c>
      <c r="N23" s="34">
        <f t="shared" si="8"/>
        <v>24.244149892391388</v>
      </c>
      <c r="O23" s="26">
        <f>O24+O25</f>
        <v>5183277</v>
      </c>
      <c r="P23" s="17">
        <f t="shared" si="9"/>
        <v>-16382381.29</v>
      </c>
      <c r="Q23" s="10">
        <f t="shared" si="10"/>
        <v>24.034865666045942</v>
      </c>
      <c r="R23" s="3">
        <f t="shared" si="3"/>
        <v>-18206376.76</v>
      </c>
      <c r="S23" s="10">
        <f t="shared" si="11"/>
        <v>24.244149892391388</v>
      </c>
    </row>
    <row r="24" spans="1:19" ht="15">
      <c r="A24" s="7" t="s">
        <v>52</v>
      </c>
      <c r="B24" s="13" t="s">
        <v>20</v>
      </c>
      <c r="C24" s="5">
        <v>14849932.13</v>
      </c>
      <c r="D24" s="41">
        <v>20652169.91</v>
      </c>
      <c r="E24" s="5">
        <v>12617897</v>
      </c>
      <c r="F24" s="16">
        <f t="shared" si="0"/>
        <v>-2232035.130000001</v>
      </c>
      <c r="G24" s="11">
        <f t="shared" si="4"/>
        <v>84.9693917085936</v>
      </c>
      <c r="H24" s="5">
        <f t="shared" si="1"/>
        <v>-8034272.91</v>
      </c>
      <c r="I24" s="11">
        <f t="shared" si="5"/>
        <v>61.09719731625044</v>
      </c>
      <c r="J24" s="5">
        <v>4711208</v>
      </c>
      <c r="K24" s="16">
        <f t="shared" si="2"/>
        <v>-10138724.13</v>
      </c>
      <c r="L24" s="11">
        <f t="shared" si="6"/>
        <v>31.725451394369436</v>
      </c>
      <c r="M24" s="42">
        <f t="shared" si="7"/>
        <v>-15940961.91</v>
      </c>
      <c r="N24" s="33">
        <f t="shared" si="8"/>
        <v>22.81216947435041</v>
      </c>
      <c r="O24" s="5">
        <v>4067897</v>
      </c>
      <c r="P24" s="16">
        <f t="shared" si="9"/>
        <v>-10782035.13</v>
      </c>
      <c r="Q24" s="11">
        <f t="shared" si="10"/>
        <v>27.393370989096905</v>
      </c>
      <c r="R24" s="5">
        <f t="shared" si="3"/>
        <v>-15940961.91</v>
      </c>
      <c r="S24" s="11">
        <f t="shared" si="11"/>
        <v>22.81216947435041</v>
      </c>
    </row>
    <row r="25" spans="1:19" ht="15">
      <c r="A25" s="7" t="s">
        <v>53</v>
      </c>
      <c r="B25" s="14" t="s">
        <v>21</v>
      </c>
      <c r="C25" s="5">
        <v>6715726.16</v>
      </c>
      <c r="D25" s="41">
        <v>3380794.85</v>
      </c>
      <c r="E25" s="5">
        <v>1933155</v>
      </c>
      <c r="F25" s="16">
        <f t="shared" si="0"/>
        <v>-4782571.16</v>
      </c>
      <c r="G25" s="11">
        <f t="shared" si="4"/>
        <v>28.785494731965066</v>
      </c>
      <c r="H25" s="5">
        <f t="shared" si="1"/>
        <v>-1447639.85</v>
      </c>
      <c r="I25" s="11">
        <f t="shared" si="5"/>
        <v>57.18048819200017</v>
      </c>
      <c r="J25" s="5">
        <v>1115380</v>
      </c>
      <c r="K25" s="16">
        <f t="shared" si="2"/>
        <v>-5600346.16</v>
      </c>
      <c r="L25" s="11">
        <f t="shared" si="6"/>
        <v>16.608479461884432</v>
      </c>
      <c r="M25" s="42">
        <f t="shared" si="7"/>
        <v>-2265414.85</v>
      </c>
      <c r="N25" s="33">
        <f t="shared" si="8"/>
        <v>32.99164987783863</v>
      </c>
      <c r="O25" s="5">
        <v>1115380</v>
      </c>
      <c r="P25" s="16">
        <f t="shared" si="9"/>
        <v>-5600346.16</v>
      </c>
      <c r="Q25" s="11">
        <f t="shared" si="10"/>
        <v>16.608479461884432</v>
      </c>
      <c r="R25" s="5">
        <f t="shared" si="3"/>
        <v>-2265414.85</v>
      </c>
      <c r="S25" s="11">
        <f t="shared" si="11"/>
        <v>32.99164987783863</v>
      </c>
    </row>
    <row r="26" spans="1:19" ht="15">
      <c r="A26" s="6" t="s">
        <v>54</v>
      </c>
      <c r="B26" s="12" t="s">
        <v>22</v>
      </c>
      <c r="C26" s="26">
        <f>C27+C28+C29+C30+C31</f>
        <v>417076318.59</v>
      </c>
      <c r="D26" s="26">
        <f>D27+D28+D29+D30+D31</f>
        <v>440520439.98</v>
      </c>
      <c r="E26" s="39">
        <f>E27+E28+E29+E30+E31</f>
        <v>424888058.07</v>
      </c>
      <c r="F26" s="17">
        <f t="shared" si="0"/>
        <v>7811739.480000019</v>
      </c>
      <c r="G26" s="10">
        <f t="shared" si="4"/>
        <v>101.87297603143928</v>
      </c>
      <c r="H26" s="3">
        <f t="shared" si="1"/>
        <v>-15632381.910000026</v>
      </c>
      <c r="I26" s="10">
        <f t="shared" si="5"/>
        <v>96.4513832977399</v>
      </c>
      <c r="J26" s="26">
        <f>J27+J28+J29+J30+J31</f>
        <v>411000218.75</v>
      </c>
      <c r="K26" s="17">
        <f t="shared" si="2"/>
        <v>-6076099.839999974</v>
      </c>
      <c r="L26" s="10">
        <f t="shared" si="6"/>
        <v>98.54316834373591</v>
      </c>
      <c r="M26" s="32">
        <f t="shared" si="7"/>
        <v>-29520221.23000002</v>
      </c>
      <c r="N26" s="34">
        <f t="shared" si="8"/>
        <v>93.29878512984772</v>
      </c>
      <c r="O26" s="26">
        <f>O27+O28+O29+O30+O31</f>
        <v>409634306.75</v>
      </c>
      <c r="P26" s="17">
        <f t="shared" si="9"/>
        <v>-7442011.839999974</v>
      </c>
      <c r="Q26" s="10">
        <f t="shared" si="10"/>
        <v>98.21567144709654</v>
      </c>
      <c r="R26" s="3">
        <f t="shared" si="3"/>
        <v>-29520221.23000002</v>
      </c>
      <c r="S26" s="10">
        <f t="shared" si="11"/>
        <v>93.29878512984772</v>
      </c>
    </row>
    <row r="27" spans="1:19" ht="15">
      <c r="A27" s="7" t="s">
        <v>55</v>
      </c>
      <c r="B27" s="13" t="s">
        <v>23</v>
      </c>
      <c r="C27" s="5">
        <v>173820419.29</v>
      </c>
      <c r="D27" s="25">
        <v>187315472.81</v>
      </c>
      <c r="E27" s="5">
        <v>181448023</v>
      </c>
      <c r="F27" s="16">
        <f t="shared" si="0"/>
        <v>7627603.710000008</v>
      </c>
      <c r="G27" s="11">
        <f t="shared" si="4"/>
        <v>104.38820924558594</v>
      </c>
      <c r="H27" s="5">
        <f t="shared" si="1"/>
        <v>-5867449.810000002</v>
      </c>
      <c r="I27" s="11">
        <f t="shared" si="5"/>
        <v>96.86761070936647</v>
      </c>
      <c r="J27" s="5">
        <v>180649219</v>
      </c>
      <c r="K27" s="16">
        <f t="shared" si="2"/>
        <v>6828799.710000008</v>
      </c>
      <c r="L27" s="11">
        <f t="shared" si="6"/>
        <v>103.9286521905156</v>
      </c>
      <c r="M27" s="42">
        <f t="shared" si="7"/>
        <v>-6666253.810000002</v>
      </c>
      <c r="N27" s="33">
        <f t="shared" si="8"/>
        <v>96.44116222221439</v>
      </c>
      <c r="O27" s="5">
        <v>180107346</v>
      </c>
      <c r="P27" s="16">
        <f t="shared" si="9"/>
        <v>6286926.710000008</v>
      </c>
      <c r="Q27" s="11">
        <f t="shared" si="10"/>
        <v>103.61690918459412</v>
      </c>
      <c r="R27" s="5">
        <f t="shared" si="3"/>
        <v>-6666253.810000002</v>
      </c>
      <c r="S27" s="11">
        <f t="shared" si="11"/>
        <v>96.44116222221439</v>
      </c>
    </row>
    <row r="28" spans="1:19" ht="15">
      <c r="A28" s="7" t="s">
        <v>56</v>
      </c>
      <c r="B28" s="13" t="s">
        <v>24</v>
      </c>
      <c r="C28" s="5">
        <v>170243195.87</v>
      </c>
      <c r="D28" s="25">
        <v>176700135.28</v>
      </c>
      <c r="E28" s="5">
        <v>172795100.5</v>
      </c>
      <c r="F28" s="16">
        <f t="shared" si="0"/>
        <v>2551904.629999995</v>
      </c>
      <c r="G28" s="11">
        <f t="shared" si="4"/>
        <v>101.49897598958884</v>
      </c>
      <c r="H28" s="5">
        <f t="shared" si="1"/>
        <v>-3905034.780000001</v>
      </c>
      <c r="I28" s="11">
        <f t="shared" si="5"/>
        <v>97.79002162402873</v>
      </c>
      <c r="J28" s="5">
        <v>163954811</v>
      </c>
      <c r="K28" s="16">
        <f t="shared" si="2"/>
        <v>-6288384.870000005</v>
      </c>
      <c r="L28" s="11">
        <f t="shared" si="6"/>
        <v>96.30623424456746</v>
      </c>
      <c r="M28" s="42">
        <f t="shared" si="7"/>
        <v>-12745324.280000001</v>
      </c>
      <c r="N28" s="33">
        <f t="shared" si="8"/>
        <v>92.78703196248057</v>
      </c>
      <c r="O28" s="5">
        <v>163477580</v>
      </c>
      <c r="P28" s="16">
        <f t="shared" si="9"/>
        <v>-6765615.870000005</v>
      </c>
      <c r="Q28" s="11">
        <f t="shared" si="10"/>
        <v>96.02591114703561</v>
      </c>
      <c r="R28" s="5">
        <f t="shared" si="3"/>
        <v>-12745324.280000001</v>
      </c>
      <c r="S28" s="11">
        <f t="shared" si="11"/>
        <v>92.78703196248057</v>
      </c>
    </row>
    <row r="29" spans="1:19" ht="15">
      <c r="A29" s="7" t="s">
        <v>57</v>
      </c>
      <c r="B29" s="14" t="s">
        <v>25</v>
      </c>
      <c r="C29" s="5">
        <v>43341169.52</v>
      </c>
      <c r="D29" s="25">
        <v>48218824.68</v>
      </c>
      <c r="E29" s="5">
        <v>41905437.08</v>
      </c>
      <c r="F29" s="16">
        <f t="shared" si="0"/>
        <v>-1435732.440000005</v>
      </c>
      <c r="G29" s="11">
        <f t="shared" si="4"/>
        <v>96.68737033194851</v>
      </c>
      <c r="H29" s="5">
        <f t="shared" si="1"/>
        <v>-6313387.6000000015</v>
      </c>
      <c r="I29" s="11">
        <f t="shared" si="5"/>
        <v>86.90679907297981</v>
      </c>
      <c r="J29" s="5">
        <v>38909793.51</v>
      </c>
      <c r="K29" s="16">
        <f t="shared" si="2"/>
        <v>-4431376.010000005</v>
      </c>
      <c r="L29" s="11">
        <f t="shared" si="6"/>
        <v>89.7755966000061</v>
      </c>
      <c r="M29" s="42">
        <f t="shared" si="7"/>
        <v>-9309031.170000002</v>
      </c>
      <c r="N29" s="33">
        <f t="shared" si="8"/>
        <v>80.69419727299749</v>
      </c>
      <c r="O29" s="5">
        <v>38756365.51</v>
      </c>
      <c r="P29" s="16">
        <f t="shared" si="9"/>
        <v>-4584804.010000005</v>
      </c>
      <c r="Q29" s="11">
        <f t="shared" si="10"/>
        <v>89.42159600034715</v>
      </c>
      <c r="R29" s="5">
        <f t="shared" si="3"/>
        <v>-9309031.170000002</v>
      </c>
      <c r="S29" s="11">
        <f t="shared" si="11"/>
        <v>80.69419727299749</v>
      </c>
    </row>
    <row r="30" spans="1:19" ht="24">
      <c r="A30" s="7" t="s">
        <v>58</v>
      </c>
      <c r="B30" s="13" t="s">
        <v>26</v>
      </c>
      <c r="C30" s="5">
        <v>1748983.74</v>
      </c>
      <c r="D30" s="25">
        <v>1840815</v>
      </c>
      <c r="E30" s="5">
        <v>1902515</v>
      </c>
      <c r="F30" s="16">
        <f t="shared" si="0"/>
        <v>153531.26</v>
      </c>
      <c r="G30" s="11">
        <f t="shared" si="4"/>
        <v>108.77831259883526</v>
      </c>
      <c r="H30" s="5">
        <f t="shared" si="1"/>
        <v>61700</v>
      </c>
      <c r="I30" s="11">
        <f t="shared" si="5"/>
        <v>103.35177625128</v>
      </c>
      <c r="J30" s="5">
        <v>1902515</v>
      </c>
      <c r="K30" s="16">
        <f t="shared" si="2"/>
        <v>153531.26</v>
      </c>
      <c r="L30" s="11">
        <f t="shared" si="6"/>
        <v>108.77831259883526</v>
      </c>
      <c r="M30" s="42">
        <f t="shared" si="7"/>
        <v>61700</v>
      </c>
      <c r="N30" s="33">
        <f t="shared" si="8"/>
        <v>103.35177625128</v>
      </c>
      <c r="O30" s="5">
        <v>1902515</v>
      </c>
      <c r="P30" s="16">
        <f t="shared" si="9"/>
        <v>153531.26</v>
      </c>
      <c r="Q30" s="11">
        <f t="shared" si="10"/>
        <v>108.77831259883526</v>
      </c>
      <c r="R30" s="5">
        <f t="shared" si="3"/>
        <v>61700</v>
      </c>
      <c r="S30" s="11">
        <f t="shared" si="11"/>
        <v>103.35177625128</v>
      </c>
    </row>
    <row r="31" spans="1:19" ht="15">
      <c r="A31" s="7" t="s">
        <v>59</v>
      </c>
      <c r="B31" s="13" t="s">
        <v>27</v>
      </c>
      <c r="C31" s="5">
        <v>27922550.17</v>
      </c>
      <c r="D31" s="25">
        <v>26445192.21</v>
      </c>
      <c r="E31" s="5">
        <v>26836982.49</v>
      </c>
      <c r="F31" s="16">
        <f t="shared" si="0"/>
        <v>-1085567.6800000034</v>
      </c>
      <c r="G31" s="11">
        <f t="shared" si="4"/>
        <v>96.11221871429802</v>
      </c>
      <c r="H31" s="5">
        <f t="shared" si="1"/>
        <v>391790.27999999747</v>
      </c>
      <c r="I31" s="11">
        <f t="shared" si="5"/>
        <v>101.48151798969283</v>
      </c>
      <c r="J31" s="5">
        <v>25583880.24</v>
      </c>
      <c r="K31" s="16">
        <f t="shared" si="2"/>
        <v>-2338669.9300000034</v>
      </c>
      <c r="L31" s="11">
        <f t="shared" si="6"/>
        <v>91.62444004662342</v>
      </c>
      <c r="M31" s="42">
        <f t="shared" si="7"/>
        <v>-861311.9700000025</v>
      </c>
      <c r="N31" s="33">
        <f t="shared" si="8"/>
        <v>96.74303002541875</v>
      </c>
      <c r="O31" s="5">
        <v>25390500.24</v>
      </c>
      <c r="P31" s="16">
        <f t="shared" si="9"/>
        <v>-2532049.9300000034</v>
      </c>
      <c r="Q31" s="11">
        <f t="shared" si="10"/>
        <v>90.93188152735262</v>
      </c>
      <c r="R31" s="5">
        <f t="shared" si="3"/>
        <v>-861311.9700000025</v>
      </c>
      <c r="S31" s="11">
        <f t="shared" si="11"/>
        <v>96.74303002541875</v>
      </c>
    </row>
    <row r="32" spans="1:19" ht="15">
      <c r="A32" s="6" t="s">
        <v>60</v>
      </c>
      <c r="B32" s="15" t="s">
        <v>28</v>
      </c>
      <c r="C32" s="3">
        <f>C33</f>
        <v>6690062.99</v>
      </c>
      <c r="D32" s="3">
        <f>D33</f>
        <v>7497933.06</v>
      </c>
      <c r="E32" s="3">
        <f>E33</f>
        <v>10197079.64</v>
      </c>
      <c r="F32" s="17">
        <f t="shared" si="0"/>
        <v>3507016.6500000004</v>
      </c>
      <c r="G32" s="10">
        <f t="shared" si="4"/>
        <v>152.42127996764944</v>
      </c>
      <c r="H32" s="3">
        <f t="shared" si="1"/>
        <v>2699146.580000001</v>
      </c>
      <c r="I32" s="10">
        <f t="shared" si="5"/>
        <v>135.99854197684718</v>
      </c>
      <c r="J32" s="3">
        <f>J33</f>
        <v>1164374.64</v>
      </c>
      <c r="K32" s="17">
        <f t="shared" si="2"/>
        <v>-5525688.350000001</v>
      </c>
      <c r="L32" s="10">
        <f t="shared" si="6"/>
        <v>17.404539265780514</v>
      </c>
      <c r="M32" s="32">
        <f t="shared" si="7"/>
        <v>-6333558.42</v>
      </c>
      <c r="N32" s="34">
        <f t="shared" si="8"/>
        <v>15.529274943940349</v>
      </c>
      <c r="O32" s="3">
        <f>O33</f>
        <v>1164374.64</v>
      </c>
      <c r="P32" s="17">
        <f t="shared" si="9"/>
        <v>-5525688.350000001</v>
      </c>
      <c r="Q32" s="10">
        <f t="shared" si="10"/>
        <v>17.404539265780514</v>
      </c>
      <c r="R32" s="3">
        <f t="shared" si="3"/>
        <v>-6333558.42</v>
      </c>
      <c r="S32" s="10">
        <f t="shared" si="11"/>
        <v>15.529274943940349</v>
      </c>
    </row>
    <row r="33" spans="1:19" ht="15">
      <c r="A33" s="7" t="s">
        <v>61</v>
      </c>
      <c r="B33" s="14" t="s">
        <v>29</v>
      </c>
      <c r="C33" s="5">
        <v>6690062.99</v>
      </c>
      <c r="D33" s="25">
        <v>7497933.06</v>
      </c>
      <c r="E33" s="5">
        <v>10197079.64</v>
      </c>
      <c r="F33" s="16">
        <f t="shared" si="0"/>
        <v>3507016.6500000004</v>
      </c>
      <c r="G33" s="11">
        <f t="shared" si="4"/>
        <v>152.42127996764944</v>
      </c>
      <c r="H33" s="5">
        <f t="shared" si="1"/>
        <v>2699146.580000001</v>
      </c>
      <c r="I33" s="11">
        <f t="shared" si="5"/>
        <v>135.99854197684718</v>
      </c>
      <c r="J33" s="5">
        <v>1164374.64</v>
      </c>
      <c r="K33" s="16">
        <f t="shared" si="2"/>
        <v>-5525688.350000001</v>
      </c>
      <c r="L33" s="11">
        <f t="shared" si="6"/>
        <v>17.404539265780514</v>
      </c>
      <c r="M33" s="42">
        <f t="shared" si="7"/>
        <v>-6333558.42</v>
      </c>
      <c r="N33" s="33">
        <f t="shared" si="8"/>
        <v>15.529274943940349</v>
      </c>
      <c r="O33" s="5">
        <v>1164374.64</v>
      </c>
      <c r="P33" s="16">
        <f t="shared" si="9"/>
        <v>-5525688.350000001</v>
      </c>
      <c r="Q33" s="11">
        <f t="shared" si="10"/>
        <v>17.404539265780514</v>
      </c>
      <c r="R33" s="5">
        <f t="shared" si="3"/>
        <v>-6333558.42</v>
      </c>
      <c r="S33" s="11">
        <f t="shared" si="11"/>
        <v>15.529274943940349</v>
      </c>
    </row>
    <row r="34" spans="1:19" ht="15">
      <c r="A34" s="2">
        <v>1000</v>
      </c>
      <c r="B34" s="12" t="s">
        <v>30</v>
      </c>
      <c r="C34" s="26">
        <f>C35+C36+C37+C38</f>
        <v>17465564.05</v>
      </c>
      <c r="D34" s="26">
        <f>D35+D36+D37+D38</f>
        <v>11766793.7</v>
      </c>
      <c r="E34" s="39">
        <f>E35+E36+E37+E38</f>
        <v>16692636.19</v>
      </c>
      <c r="F34" s="17">
        <f t="shared" si="0"/>
        <v>-772927.8600000013</v>
      </c>
      <c r="G34" s="10">
        <f t="shared" si="4"/>
        <v>95.57456113190915</v>
      </c>
      <c r="H34" s="3">
        <f t="shared" si="1"/>
        <v>4925842.49</v>
      </c>
      <c r="I34" s="10">
        <f t="shared" si="5"/>
        <v>141.86223210491062</v>
      </c>
      <c r="J34" s="26">
        <f>J35+J36+J37+J38</f>
        <v>10258697.82</v>
      </c>
      <c r="K34" s="17">
        <f t="shared" si="2"/>
        <v>-7206866.23</v>
      </c>
      <c r="L34" s="10">
        <f t="shared" si="6"/>
        <v>58.736710653212484</v>
      </c>
      <c r="M34" s="32">
        <f t="shared" si="7"/>
        <v>-1508095.879999999</v>
      </c>
      <c r="N34" s="34">
        <f t="shared" si="8"/>
        <v>87.1834595009514</v>
      </c>
      <c r="O34" s="26">
        <f>O35+O36+O37+O38</f>
        <v>8182362.82</v>
      </c>
      <c r="P34" s="17">
        <f t="shared" si="9"/>
        <v>-9283201.23</v>
      </c>
      <c r="Q34" s="10">
        <f t="shared" si="10"/>
        <v>46.848546067998306</v>
      </c>
      <c r="R34" s="3">
        <f t="shared" si="3"/>
        <v>-1508095.879999999</v>
      </c>
      <c r="S34" s="10">
        <f t="shared" si="11"/>
        <v>87.1834595009514</v>
      </c>
    </row>
    <row r="35" spans="1:19" ht="15">
      <c r="A35" s="4">
        <v>1001</v>
      </c>
      <c r="B35" s="13" t="s">
        <v>31</v>
      </c>
      <c r="C35" s="5">
        <v>764776.32</v>
      </c>
      <c r="D35" s="25">
        <v>2756537</v>
      </c>
      <c r="E35" s="28">
        <v>3155572</v>
      </c>
      <c r="F35" s="16">
        <f t="shared" si="0"/>
        <v>2390795.68</v>
      </c>
      <c r="G35" s="11" t="s">
        <v>74</v>
      </c>
      <c r="H35" s="5">
        <f t="shared" si="1"/>
        <v>399035</v>
      </c>
      <c r="I35" s="11">
        <f t="shared" si="5"/>
        <v>114.47595298013414</v>
      </c>
      <c r="J35" s="5">
        <v>3155572</v>
      </c>
      <c r="K35" s="16">
        <f t="shared" si="2"/>
        <v>2390795.68</v>
      </c>
      <c r="L35" s="11">
        <f t="shared" si="6"/>
        <v>412.6137169100634</v>
      </c>
      <c r="M35" s="42">
        <f t="shared" si="7"/>
        <v>399035</v>
      </c>
      <c r="N35" s="33">
        <f t="shared" si="8"/>
        <v>114.47595298013414</v>
      </c>
      <c r="O35" s="5">
        <v>3155572</v>
      </c>
      <c r="P35" s="16">
        <f t="shared" si="9"/>
        <v>2390795.68</v>
      </c>
      <c r="Q35" s="11">
        <f t="shared" si="10"/>
        <v>412.6137169100634</v>
      </c>
      <c r="R35" s="5">
        <f t="shared" si="3"/>
        <v>399035</v>
      </c>
      <c r="S35" s="11">
        <f t="shared" si="11"/>
        <v>114.47595298013414</v>
      </c>
    </row>
    <row r="36" spans="1:19" ht="15" customHeight="1">
      <c r="A36" s="4">
        <v>1003</v>
      </c>
      <c r="B36" s="13" t="s">
        <v>32</v>
      </c>
      <c r="C36" s="5">
        <v>12674264.67</v>
      </c>
      <c r="D36" s="25">
        <v>2988009</v>
      </c>
      <c r="E36" s="28">
        <v>471412</v>
      </c>
      <c r="F36" s="16">
        <f t="shared" si="0"/>
        <v>-12202852.67</v>
      </c>
      <c r="G36" s="11">
        <f t="shared" si="4"/>
        <v>3.7194426049491676</v>
      </c>
      <c r="H36" s="5">
        <f t="shared" si="1"/>
        <v>-2516597</v>
      </c>
      <c r="I36" s="11">
        <f t="shared" si="5"/>
        <v>15.776793175656431</v>
      </c>
      <c r="J36" s="30">
        <v>478212.2</v>
      </c>
      <c r="K36" s="16">
        <f t="shared" si="2"/>
        <v>-12196052.47</v>
      </c>
      <c r="L36" s="11">
        <f t="shared" si="6"/>
        <v>3.773096210716894</v>
      </c>
      <c r="M36" s="42">
        <f t="shared" si="7"/>
        <v>-2509796.8</v>
      </c>
      <c r="N36" s="33">
        <f t="shared" si="8"/>
        <v>16.004376158170878</v>
      </c>
      <c r="O36" s="27">
        <v>507812.2</v>
      </c>
      <c r="P36" s="16">
        <f t="shared" si="9"/>
        <v>-12166452.47</v>
      </c>
      <c r="Q36" s="11">
        <f t="shared" si="10"/>
        <v>4.0066403315846175</v>
      </c>
      <c r="R36" s="5">
        <f t="shared" si="3"/>
        <v>-2509796.8</v>
      </c>
      <c r="S36" s="11">
        <f t="shared" si="11"/>
        <v>16.004376158170878</v>
      </c>
    </row>
    <row r="37" spans="1:19" ht="15.75" customHeight="1">
      <c r="A37" s="4">
        <v>1004</v>
      </c>
      <c r="B37" s="13" t="s">
        <v>33</v>
      </c>
      <c r="C37" s="5">
        <v>3706523.06</v>
      </c>
      <c r="D37" s="25">
        <v>5702247.7</v>
      </c>
      <c r="E37" s="5">
        <v>12565652.19</v>
      </c>
      <c r="F37" s="16">
        <f t="shared" si="0"/>
        <v>8859129.129999999</v>
      </c>
      <c r="G37" s="11" t="s">
        <v>73</v>
      </c>
      <c r="H37" s="5">
        <f t="shared" si="1"/>
        <v>6863404.489999999</v>
      </c>
      <c r="I37" s="11">
        <f t="shared" si="5"/>
        <v>220.3631418887678</v>
      </c>
      <c r="J37" s="30">
        <v>6124913.62</v>
      </c>
      <c r="K37" s="16">
        <f t="shared" si="2"/>
        <v>2418390.56</v>
      </c>
      <c r="L37" s="11">
        <f t="shared" si="6"/>
        <v>165.2468774873884</v>
      </c>
      <c r="M37" s="42">
        <f t="shared" si="7"/>
        <v>422665.9199999999</v>
      </c>
      <c r="N37" s="33">
        <f t="shared" si="8"/>
        <v>107.41226867433345</v>
      </c>
      <c r="O37" s="5">
        <v>4018978.62</v>
      </c>
      <c r="P37" s="16">
        <f t="shared" si="9"/>
        <v>312455.56000000006</v>
      </c>
      <c r="Q37" s="11">
        <f t="shared" si="10"/>
        <v>108.42988307214254</v>
      </c>
      <c r="R37" s="5">
        <f t="shared" si="3"/>
        <v>422665.9199999999</v>
      </c>
      <c r="S37" s="11">
        <f t="shared" si="11"/>
        <v>107.41226867433345</v>
      </c>
    </row>
    <row r="38" spans="1:19" ht="24.75" thickBot="1">
      <c r="A38" s="4">
        <v>1006</v>
      </c>
      <c r="B38" s="13" t="s">
        <v>34</v>
      </c>
      <c r="C38" s="5">
        <v>320000</v>
      </c>
      <c r="D38" s="9">
        <v>320000</v>
      </c>
      <c r="E38" s="5">
        <v>500000</v>
      </c>
      <c r="F38" s="16">
        <f t="shared" si="0"/>
        <v>180000</v>
      </c>
      <c r="G38" s="11">
        <f t="shared" si="4"/>
        <v>156.25</v>
      </c>
      <c r="H38" s="5">
        <f t="shared" si="1"/>
        <v>180000</v>
      </c>
      <c r="I38" s="11">
        <f t="shared" si="5"/>
        <v>156.25</v>
      </c>
      <c r="J38" s="30">
        <v>500000</v>
      </c>
      <c r="K38" s="16">
        <f t="shared" si="2"/>
        <v>180000</v>
      </c>
      <c r="L38" s="11">
        <f t="shared" si="6"/>
        <v>156.25</v>
      </c>
      <c r="M38" s="42">
        <f t="shared" si="7"/>
        <v>180000</v>
      </c>
      <c r="N38" s="33">
        <f t="shared" si="8"/>
        <v>156.25</v>
      </c>
      <c r="O38" s="5">
        <v>500000</v>
      </c>
      <c r="P38" s="16">
        <f t="shared" si="9"/>
        <v>180000</v>
      </c>
      <c r="Q38" s="11">
        <f t="shared" si="10"/>
        <v>156.25</v>
      </c>
      <c r="R38" s="5">
        <f t="shared" si="3"/>
        <v>180000</v>
      </c>
      <c r="S38" s="11">
        <f t="shared" si="11"/>
        <v>156.25</v>
      </c>
    </row>
    <row r="39" spans="1:19" ht="15.75" thickBot="1">
      <c r="A39" s="23">
        <v>1100</v>
      </c>
      <c r="B39" s="21" t="s">
        <v>65</v>
      </c>
      <c r="C39" s="18"/>
      <c r="D39" s="44">
        <f>D40</f>
        <v>1297086.88</v>
      </c>
      <c r="E39" s="29">
        <f>E40</f>
        <v>1492859.88</v>
      </c>
      <c r="F39" s="17">
        <f t="shared" si="0"/>
        <v>1492859.88</v>
      </c>
      <c r="G39" s="10"/>
      <c r="H39" s="3">
        <f t="shared" si="1"/>
        <v>195773</v>
      </c>
      <c r="I39" s="10">
        <f t="shared" si="5"/>
        <v>115.09328349693892</v>
      </c>
      <c r="J39" s="29">
        <f>J40</f>
        <v>1263913</v>
      </c>
      <c r="K39" s="17">
        <f t="shared" si="2"/>
        <v>1263913</v>
      </c>
      <c r="L39" s="10"/>
      <c r="M39" s="32">
        <f t="shared" si="7"/>
        <v>-33173.87999999989</v>
      </c>
      <c r="N39" s="34">
        <f t="shared" si="8"/>
        <v>97.44243192098281</v>
      </c>
      <c r="O39" s="3">
        <f>O40</f>
        <v>1263913</v>
      </c>
      <c r="P39" s="17">
        <f t="shared" si="9"/>
        <v>1263913</v>
      </c>
      <c r="Q39" s="10"/>
      <c r="R39" s="3">
        <f t="shared" si="3"/>
        <v>-33173.87999999989</v>
      </c>
      <c r="S39" s="10">
        <f t="shared" si="11"/>
        <v>97.44243192098281</v>
      </c>
    </row>
    <row r="40" spans="1:19" ht="15.75" thickBot="1">
      <c r="A40" s="24">
        <v>1101</v>
      </c>
      <c r="B40" s="22" t="s">
        <v>66</v>
      </c>
      <c r="C40" s="5"/>
      <c r="D40" s="43">
        <v>1297086.88</v>
      </c>
      <c r="E40" s="30">
        <v>1492859.88</v>
      </c>
      <c r="F40" s="16">
        <f t="shared" si="0"/>
        <v>1492859.88</v>
      </c>
      <c r="G40" s="11"/>
      <c r="H40" s="5">
        <f t="shared" si="1"/>
        <v>195773</v>
      </c>
      <c r="I40" s="11">
        <f t="shared" si="5"/>
        <v>115.09328349693892</v>
      </c>
      <c r="J40" s="30">
        <v>1263913</v>
      </c>
      <c r="K40" s="16">
        <f t="shared" si="2"/>
        <v>1263913</v>
      </c>
      <c r="L40" s="11"/>
      <c r="M40" s="42">
        <f t="shared" si="7"/>
        <v>-33173.87999999989</v>
      </c>
      <c r="N40" s="33">
        <f t="shared" si="8"/>
        <v>97.44243192098281</v>
      </c>
      <c r="O40" s="5">
        <v>1263913</v>
      </c>
      <c r="P40" s="16">
        <f t="shared" si="9"/>
        <v>1263913</v>
      </c>
      <c r="Q40" s="11"/>
      <c r="R40" s="5">
        <f t="shared" si="3"/>
        <v>-33173.87999999989</v>
      </c>
      <c r="S40" s="11">
        <f t="shared" si="11"/>
        <v>97.44243192098281</v>
      </c>
    </row>
    <row r="41" spans="1:19" ht="15">
      <c r="A41" s="4"/>
      <c r="B41" s="12" t="s">
        <v>35</v>
      </c>
      <c r="C41" s="3">
        <f>C8+C16+C18+C23+C26+C32+C34+C39</f>
        <v>566971491.25</v>
      </c>
      <c r="D41" s="3">
        <f>D8+D16+D18+D23+D26+D32+D34+D39</f>
        <v>578908700.51</v>
      </c>
      <c r="E41" s="3">
        <f>E8+E16+E18+E23+E26+E32+E34+E39</f>
        <v>562164108.5200001</v>
      </c>
      <c r="F41" s="17">
        <f t="shared" si="0"/>
        <v>-4807382.7299999</v>
      </c>
      <c r="G41" s="10">
        <f t="shared" si="4"/>
        <v>99.1520944519801</v>
      </c>
      <c r="H41" s="3">
        <f t="shared" si="1"/>
        <v>-16744591.98999989</v>
      </c>
      <c r="I41" s="10">
        <f t="shared" si="5"/>
        <v>97.10755910642759</v>
      </c>
      <c r="J41" s="3">
        <f>J8+J16+J18+J23+J26+J32+J34+J39</f>
        <v>509299979.40999997</v>
      </c>
      <c r="K41" s="17">
        <f t="shared" si="2"/>
        <v>-57671511.84000003</v>
      </c>
      <c r="L41" s="10">
        <f t="shared" si="6"/>
        <v>89.82814608317398</v>
      </c>
      <c r="M41" s="32">
        <f t="shared" si="7"/>
        <v>-69608721.10000002</v>
      </c>
      <c r="N41" s="34">
        <f t="shared" si="8"/>
        <v>87.97587235453933</v>
      </c>
      <c r="O41" s="3">
        <f>O8+O16+O18+O23+O26+O32+O34+O39</f>
        <v>505188264.40999997</v>
      </c>
      <c r="P41" s="17">
        <f t="shared" si="9"/>
        <v>-61783226.84000003</v>
      </c>
      <c r="Q41" s="10">
        <f t="shared" si="10"/>
        <v>89.1029394257925</v>
      </c>
      <c r="R41" s="3">
        <f t="shared" si="3"/>
        <v>-69608721.10000002</v>
      </c>
      <c r="S41" s="10">
        <f t="shared" si="11"/>
        <v>87.97587235453933</v>
      </c>
    </row>
  </sheetData>
  <sheetProtection/>
  <mergeCells count="17">
    <mergeCell ref="K5:N5"/>
    <mergeCell ref="K6:L6"/>
    <mergeCell ref="M6:N6"/>
    <mergeCell ref="O5:O7"/>
    <mergeCell ref="P5:S5"/>
    <mergeCell ref="P6:Q6"/>
    <mergeCell ref="R6:S6"/>
    <mergeCell ref="B2:M2"/>
    <mergeCell ref="A5:A7"/>
    <mergeCell ref="B5:B7"/>
    <mergeCell ref="C5:C7"/>
    <mergeCell ref="D5:D7"/>
    <mergeCell ref="E5:E7"/>
    <mergeCell ref="F5:I5"/>
    <mergeCell ref="F6:G6"/>
    <mergeCell ref="H6:I6"/>
    <mergeCell ref="J5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k51n2</cp:lastModifiedBy>
  <cp:lastPrinted>2017-11-20T10:51:13Z</cp:lastPrinted>
  <dcterms:created xsi:type="dcterms:W3CDTF">2017-11-20T07:55:38Z</dcterms:created>
  <dcterms:modified xsi:type="dcterms:W3CDTF">2019-11-20T12:51:17Z</dcterms:modified>
  <cp:category/>
  <cp:version/>
  <cp:contentType/>
  <cp:contentStatus/>
</cp:coreProperties>
</file>