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130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<sst xmlns="http://schemas.openxmlformats.org/spreadsheetml/2006/main" count="91" uniqueCount="76">
  <si>
    <t>Раздел, подраздел</t>
  </si>
  <si>
    <t>Наименование</t>
  </si>
  <si>
    <t>Отклонение</t>
  </si>
  <si>
    <t xml:space="preserve">сумма, руб.     </t>
  </si>
  <si>
    <t>%/ раз</t>
  </si>
  <si>
    <t>Общегосударственные вопросы</t>
  </si>
  <si>
    <t>Функционирование высшего должностного лица субъекта Российской Федерации и 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</si>
  <si>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</si>
  <si>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</si>
  <si>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</si>
  <si>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</si>
  <si>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</si>
  <si>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</si>
  <si>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</si>
  <si>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</si>
  <si>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</si>
  <si>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</si>
  <si>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</si>
  <si>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 –коммунальное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</si>
  <si>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</si>
  <si>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</si>
  <si>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</si>
  <si>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</si>
  <si>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</si>
  <si>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</si>
  <si>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</si>
  <si>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</si>
  <si>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</si>
  <si>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</si>
  <si>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</si>
  <si>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</si>
  <si>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</si>
  <si>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</si>
  <si>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</si>
  <si>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ВСЕГО РАСХОДОВ</t>
  </si>
  <si>
    <t>0100</t>
  </si>
  <si>
    <t>0102</t>
  </si>
  <si>
    <t>0103</t>
  </si>
  <si>
    <t>0104</t>
  </si>
  <si>
    <t>0105</t>
  </si>
  <si>
    <t>0106</t>
  </si>
  <si>
    <t>0113</t>
  </si>
  <si>
    <t>0300</t>
  </si>
  <si>
    <t>0400</t>
  </si>
  <si>
    <t>0405</t>
  </si>
  <si>
    <t>0408</t>
  </si>
  <si>
    <t>0409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</si>
  <si>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</si>
  <si>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</si>
  <si>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</si>
  <si>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</si>
  <si>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</si>
  <si>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</si>
  <si>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</si>
  <si>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</si>
  <si>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</si>
  <si>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</si>
  <si>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</si>
  <si>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</si>
  <si>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0111</t>
  </si>
  <si>
    <t>Резервные фонды</t>
  </si>
  <si>
    <t>Физическая культура и спорт</t>
  </si>
  <si>
    <t>Физическая культура</t>
  </si>
  <si>
    <t>План на 2022 год, руб (проект)</t>
  </si>
  <si>
    <t>План на 2023 год, руб (проект)</t>
  </si>
  <si>
    <r>
      <t xml:space="preserve">Расходы бюджета </t>
    </r>
    <r>
      <rPr>
        <b/>
        <sz val="11"/>
        <color indexed="8"/>
        <rFont val="Times New Roman"/>
        <family val="1"/>
      </rPr>
      <t xml:space="preserve">Фурмановского муниципального района </t>
    </r>
    <r>
      <rPr>
        <b/>
        <sz val="11"/>
        <color indexed="8"/>
        <rFont val="Times New Roman"/>
        <family val="1"/>
      </rPr>
      <t>по разделам и подразделам классификации расходов бюджетов на 2022 год и на плановый период 2023 и 2024 годов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в сравнении с ожидаемым исполнением за текущий финансовый год (оценка ) и отчетный финансовый год (отчет)</t>
    </r>
  </si>
  <si>
    <t>Исполнено (отчет) за       2020 год, руб.</t>
  </si>
  <si>
    <t>Ожидаемое исполнение (оценка) за 2021 год, руб.</t>
  </si>
  <si>
    <t>к отчету за 2020 год</t>
  </si>
  <si>
    <t>к ожидаемому исполнению за 2021 год</t>
  </si>
  <si>
    <t>к ожидаемому исполнению за 2021год</t>
  </si>
  <si>
    <t>План на 2024 год, руб (проект)</t>
  </si>
  <si>
    <t>23,6 раз</t>
  </si>
  <si>
    <t>85,1 раз</t>
  </si>
  <si>
    <t>0310</t>
  </si>
  <si>
    <t>Защита населения и территории от чрезвычайных ситуаций природного и техногенного характера, пожарная безопастность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</si>
</sst>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00000"/>
    <numFmt numFmtId="173" formatCode="#,##0.00_ ;\-#,##0.00\ "/>
    <numFmt numFmtId="174" formatCode="#,##0.0"/>
    <numFmt numFmtId="175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20" borderId="0">
      <alignment/>
      <protection/>
    </xf>
    <xf numFmtId="0" fontId="29" fillId="0" borderId="0">
      <alignment wrapText="1"/>
      <protection/>
    </xf>
    <xf numFmtId="0" fontId="29" fillId="0" borderId="0">
      <alignment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20" borderId="3">
      <alignment/>
      <protection/>
    </xf>
    <xf numFmtId="49" fontId="29" fillId="0" borderId="2">
      <alignment horizontal="left" vertical="top" wrapText="1" indent="2"/>
      <protection/>
    </xf>
    <xf numFmtId="49" fontId="29" fillId="0" borderId="2">
      <alignment horizontal="center" vertical="top" shrinkToFit="1"/>
      <protection/>
    </xf>
    <xf numFmtId="4" fontId="29" fillId="0" borderId="2">
      <alignment horizontal="right" vertical="top" shrinkToFit="1"/>
      <protection/>
    </xf>
    <xf numFmtId="10" fontId="29" fillId="0" borderId="2">
      <alignment horizontal="right" vertical="top" shrinkToFit="1"/>
      <protection/>
    </xf>
    <xf numFmtId="0" fontId="29" fillId="20" borderId="3">
      <alignment shrinkToFit="1"/>
      <protection/>
    </xf>
    <xf numFmtId="0" fontId="31" fillId="0" borderId="2">
      <alignment horizontal="left"/>
      <protection/>
    </xf>
    <xf numFmtId="4" fontId="31" fillId="21" borderId="2">
      <alignment horizontal="right" vertical="top" shrinkToFit="1"/>
      <protection/>
    </xf>
    <xf numFmtId="10" fontId="31" fillId="21" borderId="2">
      <alignment horizontal="right" vertical="top" shrinkToFit="1"/>
      <protection/>
    </xf>
    <xf numFmtId="0" fontId="29" fillId="20" borderId="4">
      <alignment/>
      <protection/>
    </xf>
    <xf numFmtId="0" fontId="29" fillId="0" borderId="0">
      <alignment horizontal="left" wrapText="1"/>
      <protection/>
    </xf>
    <xf numFmtId="0" fontId="31" fillId="0" borderId="2">
      <alignment vertical="top" wrapText="1"/>
      <protection/>
    </xf>
    <xf numFmtId="4" fontId="31" fillId="22" borderId="2">
      <alignment horizontal="right" vertical="top" shrinkToFit="1"/>
      <protection/>
    </xf>
    <xf numFmtId="10" fontId="31" fillId="22" borderId="2">
      <alignment horizontal="right" vertical="top" shrinkToFit="1"/>
      <protection/>
    </xf>
    <xf numFmtId="0" fontId="29" fillId="20" borderId="3">
      <alignment horizontal="center"/>
      <protection/>
    </xf>
    <xf numFmtId="0" fontId="29" fillId="20" borderId="3">
      <alignment horizontal="left"/>
      <protection/>
    </xf>
    <xf numFmtId="0" fontId="29" fillId="20" borderId="4">
      <alignment horizontal="center"/>
      <protection/>
    </xf>
    <xf numFmtId="0" fontId="29" fillId="20" borderId="4">
      <alignment horizontal="left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" fillId="0" borderId="0">
      <alignment/>
      <protection/>
    </xf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7" fillId="0" borderId="14" xfId="0" applyFont="1" applyBorder="1" applyAlignment="1">
      <alignment horizontal="center" vertical="top" wrapText="1"/>
    </xf>
    <xf numFmtId="4" fontId="48" fillId="0" borderId="14" xfId="0" applyNumberFormat="1" applyFont="1" applyBorder="1" applyAlignment="1">
      <alignment horizontal="center" vertical="top" wrapText="1"/>
    </xf>
    <xf numFmtId="4" fontId="47" fillId="0" borderId="14" xfId="0" applyNumberFormat="1" applyFont="1" applyBorder="1" applyAlignment="1">
      <alignment horizontal="center" vertical="top" wrapText="1"/>
    </xf>
    <xf numFmtId="171" fontId="48" fillId="0" borderId="14" xfId="0" applyNumberFormat="1" applyFont="1" applyBorder="1" applyAlignment="1">
      <alignment horizontal="center" vertical="top" wrapText="1"/>
    </xf>
    <xf numFmtId="171" fontId="47" fillId="0" borderId="14" xfId="0" applyNumberFormat="1" applyFont="1" applyBorder="1" applyAlignment="1">
      <alignment horizontal="center" vertical="top" wrapText="1"/>
    </xf>
    <xf numFmtId="4" fontId="47" fillId="0" borderId="15" xfId="0" applyNumberFormat="1" applyFont="1" applyBorder="1" applyAlignment="1">
      <alignment horizontal="center" vertical="top" wrapText="1"/>
    </xf>
    <xf numFmtId="4" fontId="48" fillId="0" borderId="15" xfId="0" applyNumberFormat="1" applyFont="1" applyBorder="1" applyAlignment="1">
      <alignment horizontal="center" vertical="top" wrapText="1"/>
    </xf>
    <xf numFmtId="173" fontId="5" fillId="0" borderId="14" xfId="90" applyNumberFormat="1" applyFont="1" applyBorder="1" applyAlignment="1">
      <alignment horizontal="center" vertical="top"/>
    </xf>
    <xf numFmtId="173" fontId="6" fillId="0" borderId="14" xfId="90" applyNumberFormat="1" applyFont="1" applyBorder="1" applyAlignment="1">
      <alignment horizontal="center" vertical="top"/>
    </xf>
    <xf numFmtId="173" fontId="6" fillId="0" borderId="16" xfId="90" applyNumberFormat="1" applyFont="1" applyBorder="1" applyAlignment="1">
      <alignment horizontal="center" vertical="top"/>
    </xf>
    <xf numFmtId="43" fontId="47" fillId="0" borderId="14" xfId="90" applyFont="1" applyBorder="1" applyAlignment="1">
      <alignment horizontal="left" vertical="top" wrapText="1"/>
    </xf>
    <xf numFmtId="4" fontId="47" fillId="0" borderId="14" xfId="0" applyNumberFormat="1" applyFont="1" applyBorder="1" applyAlignment="1">
      <alignment horizontal="center" vertical="top"/>
    </xf>
    <xf numFmtId="4" fontId="48" fillId="0" borderId="14" xfId="0" applyNumberFormat="1" applyFont="1" applyBorder="1" applyAlignment="1">
      <alignment horizontal="center" wrapText="1"/>
    </xf>
    <xf numFmtId="4" fontId="47" fillId="0" borderId="14" xfId="0" applyNumberFormat="1" applyFont="1" applyBorder="1" applyAlignment="1">
      <alignment horizontal="center" wrapText="1"/>
    </xf>
    <xf numFmtId="4" fontId="48" fillId="35" borderId="14" xfId="0" applyNumberFormat="1" applyFont="1" applyFill="1" applyBorder="1" applyAlignment="1">
      <alignment horizontal="center" vertical="top" wrapText="1"/>
    </xf>
    <xf numFmtId="43" fontId="47" fillId="0" borderId="14" xfId="90" applyFont="1" applyBorder="1" applyAlignment="1">
      <alignment vertical="top" wrapText="1"/>
    </xf>
    <xf numFmtId="0" fontId="47" fillId="35" borderId="14" xfId="0" applyFont="1" applyFill="1" applyBorder="1" applyAlignment="1">
      <alignment horizontal="center" vertical="top" wrapText="1"/>
    </xf>
    <xf numFmtId="4" fontId="6" fillId="0" borderId="14" xfId="90" applyNumberFormat="1" applyFont="1" applyBorder="1" applyAlignment="1">
      <alignment horizontal="center" vertical="top"/>
    </xf>
    <xf numFmtId="4" fontId="5" fillId="0" borderId="14" xfId="90" applyNumberFormat="1" applyFont="1" applyBorder="1" applyAlignment="1">
      <alignment horizontal="center" vertical="top"/>
    </xf>
    <xf numFmtId="4" fontId="47" fillId="0" borderId="14" xfId="90" applyNumberFormat="1" applyFont="1" applyBorder="1" applyAlignment="1">
      <alignment horizontal="center" vertical="top" wrapText="1"/>
    </xf>
    <xf numFmtId="4" fontId="47" fillId="35" borderId="14" xfId="0" applyNumberFormat="1" applyFont="1" applyFill="1" applyBorder="1" applyAlignment="1">
      <alignment horizontal="center" vertical="top" wrapText="1"/>
    </xf>
    <xf numFmtId="4" fontId="47" fillId="0" borderId="14" xfId="0" applyNumberFormat="1" applyFont="1" applyBorder="1" applyAlignment="1">
      <alignment horizontal="center"/>
    </xf>
    <xf numFmtId="4" fontId="49" fillId="0" borderId="14" xfId="0" applyNumberFormat="1" applyFont="1" applyBorder="1" applyAlignment="1">
      <alignment horizontal="center"/>
    </xf>
    <xf numFmtId="0" fontId="47" fillId="0" borderId="14" xfId="0" applyFont="1" applyBorder="1" applyAlignment="1">
      <alignment horizontal="center" vertical="top" wrapText="1"/>
    </xf>
    <xf numFmtId="43" fontId="50" fillId="0" borderId="14" xfId="90" applyFont="1" applyBorder="1" applyAlignment="1">
      <alignment/>
    </xf>
    <xf numFmtId="43" fontId="47" fillId="0" borderId="14" xfId="90" applyFont="1" applyBorder="1" applyAlignment="1">
      <alignment horizontal="center" vertical="top" wrapText="1"/>
    </xf>
    <xf numFmtId="49" fontId="49" fillId="0" borderId="16" xfId="0" applyNumberFormat="1" applyFont="1" applyBorder="1" applyAlignment="1">
      <alignment horizontal="center" vertical="top" wrapText="1"/>
    </xf>
    <xf numFmtId="49" fontId="50" fillId="0" borderId="16" xfId="0" applyNumberFormat="1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0" fontId="49" fillId="0" borderId="14" xfId="0" applyFont="1" applyBorder="1" applyAlignment="1">
      <alignment vertical="top" wrapText="1"/>
    </xf>
    <xf numFmtId="0" fontId="50" fillId="0" borderId="14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43" fontId="48" fillId="0" borderId="14" xfId="90" applyFont="1" applyBorder="1" applyAlignment="1">
      <alignment horizontal="center" vertical="top" wrapText="1"/>
    </xf>
    <xf numFmtId="0" fontId="5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0" fillId="0" borderId="16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1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7.28125" style="0" customWidth="1"/>
    <col min="2" max="2" width="32.57421875" style="0" customWidth="1"/>
    <col min="3" max="3" width="16.140625" style="0" customWidth="1"/>
    <col min="4" max="4" width="15.00390625" style="0" customWidth="1"/>
    <col min="5" max="5" width="15.140625" style="0" customWidth="1"/>
    <col min="6" max="6" width="13.7109375" style="0" customWidth="1"/>
    <col min="7" max="7" width="10.8515625" style="0" bestFit="1" customWidth="1"/>
    <col min="8" max="8" width="13.140625" style="0" customWidth="1"/>
    <col min="9" max="9" width="10.00390625" style="0" bestFit="1" customWidth="1"/>
    <col min="10" max="10" width="14.8515625" style="0" customWidth="1"/>
    <col min="11" max="11" width="12.140625" style="0" customWidth="1"/>
    <col min="13" max="13" width="12.8515625" style="0" customWidth="1"/>
    <col min="15" max="15" width="15.57421875" style="0" customWidth="1"/>
    <col min="16" max="16" width="13.421875" style="0" customWidth="1"/>
    <col min="18" max="18" width="14.57421875" style="0" customWidth="1"/>
    <col min="19" max="19" width="10.00390625" style="0" bestFit="1" customWidth="1"/>
  </cols>
  <sheetData>
    <row r="2" spans="2:13" ht="37.5" customHeight="1">
      <c r="B2" s="38" t="s">
        <v>65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5" spans="1:19" ht="17.25" customHeight="1">
      <c r="A5" s="40" t="s">
        <v>0</v>
      </c>
      <c r="B5" s="41" t="s">
        <v>1</v>
      </c>
      <c r="C5" s="41" t="s">
        <v>66</v>
      </c>
      <c r="D5" s="41" t="s">
        <v>67</v>
      </c>
      <c r="E5" s="41" t="s">
        <v>63</v>
      </c>
      <c r="F5" s="41" t="s">
        <v>2</v>
      </c>
      <c r="G5" s="41"/>
      <c r="H5" s="41"/>
      <c r="I5" s="41"/>
      <c r="J5" s="41" t="s">
        <v>64</v>
      </c>
      <c r="K5" s="41" t="s">
        <v>2</v>
      </c>
      <c r="L5" s="41"/>
      <c r="M5" s="41"/>
      <c r="N5" s="41"/>
      <c r="O5" s="41" t="s">
        <v>71</v>
      </c>
      <c r="P5" s="41" t="s">
        <v>2</v>
      </c>
      <c r="Q5" s="41"/>
      <c r="R5" s="41"/>
      <c r="S5" s="41"/>
    </row>
    <row r="6" spans="1:19" ht="27" customHeight="1">
      <c r="A6" s="40"/>
      <c r="B6" s="41"/>
      <c r="C6" s="41"/>
      <c r="D6" s="41"/>
      <c r="E6" s="41"/>
      <c r="F6" s="42" t="s">
        <v>68</v>
      </c>
      <c r="G6" s="42"/>
      <c r="H6" s="42" t="s">
        <v>69</v>
      </c>
      <c r="I6" s="42"/>
      <c r="J6" s="41"/>
      <c r="K6" s="42" t="s">
        <v>68</v>
      </c>
      <c r="L6" s="42"/>
      <c r="M6" s="42" t="s">
        <v>70</v>
      </c>
      <c r="N6" s="42"/>
      <c r="O6" s="41"/>
      <c r="P6" s="42" t="s">
        <v>68</v>
      </c>
      <c r="Q6" s="42"/>
      <c r="R6" s="42" t="s">
        <v>69</v>
      </c>
      <c r="S6" s="42"/>
    </row>
    <row r="7" spans="1:19" ht="17.25" customHeight="1">
      <c r="A7" s="40"/>
      <c r="B7" s="41"/>
      <c r="C7" s="41"/>
      <c r="D7" s="41"/>
      <c r="E7" s="41"/>
      <c r="F7" s="24" t="s">
        <v>3</v>
      </c>
      <c r="G7" s="24" t="s">
        <v>4</v>
      </c>
      <c r="H7" s="24" t="s">
        <v>3</v>
      </c>
      <c r="I7" s="24" t="s">
        <v>4</v>
      </c>
      <c r="J7" s="41"/>
      <c r="K7" s="24" t="s">
        <v>3</v>
      </c>
      <c r="L7" s="24" t="s">
        <v>4</v>
      </c>
      <c r="M7" s="17" t="s">
        <v>3</v>
      </c>
      <c r="N7" s="17" t="s">
        <v>4</v>
      </c>
      <c r="O7" s="43"/>
      <c r="P7" s="1" t="s">
        <v>3</v>
      </c>
      <c r="Q7" s="1" t="s">
        <v>4</v>
      </c>
      <c r="R7" s="1" t="s">
        <v>3</v>
      </c>
      <c r="S7" s="1" t="s">
        <v>4</v>
      </c>
    </row>
    <row r="8" spans="1:19" ht="15">
      <c r="A8" s="27" t="s">
        <v>35</v>
      </c>
      <c r="B8" s="33" t="s">
        <v>5</v>
      </c>
      <c r="C8" s="2">
        <f>C9+C10+C11+C12+C13+C14+C15</f>
        <v>76330787.5</v>
      </c>
      <c r="D8" s="15">
        <f>D9+D10+D11+D12+D13+D14+D15</f>
        <v>81553024.55000001</v>
      </c>
      <c r="E8" s="15">
        <f>E9+E10+E11+E12+E13+E14+E15</f>
        <v>82436515.19</v>
      </c>
      <c r="F8" s="2">
        <f aca="true" t="shared" si="0" ref="F8:F41">E8-C8</f>
        <v>6105727.689999998</v>
      </c>
      <c r="G8" s="4">
        <f>E8/C8*100</f>
        <v>107.99903667966217</v>
      </c>
      <c r="H8" s="2">
        <f aca="true" t="shared" si="1" ref="H8:H41">E8-D8</f>
        <v>883490.6399999857</v>
      </c>
      <c r="I8" s="4">
        <f>E8/D8*100</f>
        <v>101.08333277015167</v>
      </c>
      <c r="J8" s="15">
        <f>J9+J10+J11+J12+J13+J14+J15</f>
        <v>79454489.29</v>
      </c>
      <c r="K8" s="2">
        <f aca="true" t="shared" si="2" ref="K8:K41">J8-C8</f>
        <v>3123701.7900000066</v>
      </c>
      <c r="L8" s="4">
        <f>J8/C8*100</f>
        <v>104.09232223629292</v>
      </c>
      <c r="M8" s="15">
        <f>J8-D8</f>
        <v>-2098535.2600000054</v>
      </c>
      <c r="N8" s="4">
        <f>J8/D8*100</f>
        <v>97.42678426510915</v>
      </c>
      <c r="O8" s="15">
        <f>O9+O10+O11+O12+O13+O14+O15</f>
        <v>79885047.86</v>
      </c>
      <c r="P8" s="7">
        <f>O8-C8</f>
        <v>3554260.3599999994</v>
      </c>
      <c r="Q8" s="4">
        <f>O8/C8*100</f>
        <v>104.65639157725184</v>
      </c>
      <c r="R8" s="2">
        <f>O8-D8</f>
        <v>-1667976.6900000125</v>
      </c>
      <c r="S8" s="4">
        <f>O8/D8*100</f>
        <v>97.95473350105198</v>
      </c>
    </row>
    <row r="9" spans="1:19" ht="40.5" customHeight="1">
      <c r="A9" s="28" t="s">
        <v>36</v>
      </c>
      <c r="B9" s="34" t="s">
        <v>6</v>
      </c>
      <c r="C9" s="3">
        <v>1680740.71</v>
      </c>
      <c r="D9" s="8">
        <v>1957393.17</v>
      </c>
      <c r="E9" s="3">
        <v>1907142.05</v>
      </c>
      <c r="F9" s="3">
        <f t="shared" si="0"/>
        <v>226401.34000000008</v>
      </c>
      <c r="G9" s="5">
        <f aca="true" t="shared" si="3" ref="G9:G41">E9/C9*100</f>
        <v>113.47033118511183</v>
      </c>
      <c r="H9" s="3">
        <f t="shared" si="1"/>
        <v>-50251.11999999988</v>
      </c>
      <c r="I9" s="5">
        <f aca="true" t="shared" si="4" ref="I9:I41">E9/D9*100</f>
        <v>97.43275286895991</v>
      </c>
      <c r="J9" s="3">
        <v>1867139.05</v>
      </c>
      <c r="K9" s="3">
        <f t="shared" si="2"/>
        <v>186398.34000000008</v>
      </c>
      <c r="L9" s="5">
        <f aca="true" t="shared" si="5" ref="L9:L41">J9/C9*100</f>
        <v>111.09024960786486</v>
      </c>
      <c r="M9" s="21">
        <f aca="true" t="shared" si="6" ref="M9:M41">J9-D9</f>
        <v>-90254.11999999988</v>
      </c>
      <c r="N9" s="5">
        <f aca="true" t="shared" si="7" ref="N9:N41">J9/D9*100</f>
        <v>95.3890653455177</v>
      </c>
      <c r="O9" s="3">
        <v>1867139.05</v>
      </c>
      <c r="P9" s="6">
        <f aca="true" t="shared" si="8" ref="P9:P41">O9-C9</f>
        <v>186398.34000000008</v>
      </c>
      <c r="Q9" s="5">
        <f aca="true" t="shared" si="9" ref="Q9:Q41">O9/C9*100</f>
        <v>111.09024960786486</v>
      </c>
      <c r="R9" s="3">
        <f aca="true" t="shared" si="10" ref="R9:R41">O9-D9</f>
        <v>-90254.11999999988</v>
      </c>
      <c r="S9" s="5">
        <f aca="true" t="shared" si="11" ref="S9:S41">O9/D9*100</f>
        <v>95.3890653455177</v>
      </c>
    </row>
    <row r="10" spans="1:19" ht="60">
      <c r="A10" s="28" t="s">
        <v>37</v>
      </c>
      <c r="B10" s="34" t="s">
        <v>7</v>
      </c>
      <c r="C10" s="3">
        <v>618316.5</v>
      </c>
      <c r="D10" s="8">
        <v>740051</v>
      </c>
      <c r="E10" s="3">
        <v>785902</v>
      </c>
      <c r="F10" s="3">
        <f t="shared" si="0"/>
        <v>167585.5</v>
      </c>
      <c r="G10" s="5">
        <f t="shared" si="3"/>
        <v>127.10351413879462</v>
      </c>
      <c r="H10" s="3">
        <f t="shared" si="1"/>
        <v>45851</v>
      </c>
      <c r="I10" s="5">
        <f t="shared" si="4"/>
        <v>106.19565408329967</v>
      </c>
      <c r="J10" s="3">
        <v>785902</v>
      </c>
      <c r="K10" s="3">
        <f t="shared" si="2"/>
        <v>167585.5</v>
      </c>
      <c r="L10" s="5">
        <f t="shared" si="5"/>
        <v>127.10351413879462</v>
      </c>
      <c r="M10" s="21">
        <f t="shared" si="6"/>
        <v>45851</v>
      </c>
      <c r="N10" s="5">
        <f t="shared" si="7"/>
        <v>106.19565408329967</v>
      </c>
      <c r="O10" s="3">
        <v>785902</v>
      </c>
      <c r="P10" s="6">
        <f t="shared" si="8"/>
        <v>167585.5</v>
      </c>
      <c r="Q10" s="5">
        <f t="shared" si="9"/>
        <v>127.10351413879462</v>
      </c>
      <c r="R10" s="3">
        <f t="shared" si="10"/>
        <v>45851</v>
      </c>
      <c r="S10" s="5">
        <f t="shared" si="11"/>
        <v>106.19565408329967</v>
      </c>
    </row>
    <row r="11" spans="1:19" ht="60">
      <c r="A11" s="28" t="s">
        <v>38</v>
      </c>
      <c r="B11" s="34" t="s">
        <v>8</v>
      </c>
      <c r="C11" s="3">
        <v>43884455.31</v>
      </c>
      <c r="D11" s="8">
        <v>46249396.42</v>
      </c>
      <c r="E11" s="3">
        <v>45981506.54</v>
      </c>
      <c r="F11" s="3">
        <f t="shared" si="0"/>
        <v>2097051.2299999967</v>
      </c>
      <c r="G11" s="5">
        <f t="shared" si="3"/>
        <v>104.77857413333813</v>
      </c>
      <c r="H11" s="3">
        <f t="shared" si="1"/>
        <v>-267889.8800000027</v>
      </c>
      <c r="I11" s="5">
        <f t="shared" si="4"/>
        <v>99.42077107868124</v>
      </c>
      <c r="J11" s="3">
        <v>45672395.78</v>
      </c>
      <c r="K11" s="3">
        <f t="shared" si="2"/>
        <v>1787940.4699999988</v>
      </c>
      <c r="L11" s="5">
        <f t="shared" si="5"/>
        <v>104.07419998122339</v>
      </c>
      <c r="M11" s="21">
        <f t="shared" si="6"/>
        <v>-577000.6400000006</v>
      </c>
      <c r="N11" s="5">
        <f t="shared" si="7"/>
        <v>98.7524147671893</v>
      </c>
      <c r="O11" s="26">
        <v>45809395.78</v>
      </c>
      <c r="P11" s="6">
        <f t="shared" si="8"/>
        <v>1924940.4699999988</v>
      </c>
      <c r="Q11" s="5">
        <f t="shared" si="9"/>
        <v>104.38638341618281</v>
      </c>
      <c r="R11" s="3">
        <f t="shared" si="10"/>
        <v>-440000.6400000006</v>
      </c>
      <c r="S11" s="5">
        <f t="shared" si="11"/>
        <v>99.04863484918967</v>
      </c>
    </row>
    <row r="12" spans="1:19" ht="15">
      <c r="A12" s="28" t="s">
        <v>39</v>
      </c>
      <c r="B12" s="34" t="s">
        <v>9</v>
      </c>
      <c r="C12" s="3">
        <v>1800</v>
      </c>
      <c r="D12" s="8">
        <v>500</v>
      </c>
      <c r="E12" s="3">
        <v>42547.33</v>
      </c>
      <c r="F12" s="3">
        <f t="shared" si="0"/>
        <v>40747.33</v>
      </c>
      <c r="G12" s="5" t="s">
        <v>72</v>
      </c>
      <c r="H12" s="3">
        <f t="shared" si="1"/>
        <v>42047.33</v>
      </c>
      <c r="I12" s="5" t="s">
        <v>73</v>
      </c>
      <c r="J12" s="3">
        <v>1881.34</v>
      </c>
      <c r="K12" s="3">
        <f t="shared" si="2"/>
        <v>81.33999999999992</v>
      </c>
      <c r="L12" s="5">
        <f t="shared" si="5"/>
        <v>104.5188888888889</v>
      </c>
      <c r="M12" s="21">
        <f t="shared" si="6"/>
        <v>1381.34</v>
      </c>
      <c r="N12" s="5">
        <f t="shared" si="7"/>
        <v>376.26800000000003</v>
      </c>
      <c r="O12" s="26">
        <v>0</v>
      </c>
      <c r="P12" s="6">
        <f t="shared" si="8"/>
        <v>-1800</v>
      </c>
      <c r="Q12" s="5">
        <f t="shared" si="9"/>
        <v>0</v>
      </c>
      <c r="R12" s="3">
        <f t="shared" si="10"/>
        <v>-500</v>
      </c>
      <c r="S12" s="5">
        <f t="shared" si="11"/>
        <v>0</v>
      </c>
    </row>
    <row r="13" spans="1:19" ht="48">
      <c r="A13" s="28" t="s">
        <v>40</v>
      </c>
      <c r="B13" s="34" t="s">
        <v>10</v>
      </c>
      <c r="C13" s="3">
        <v>9404171.57</v>
      </c>
      <c r="D13" s="8">
        <v>9392176</v>
      </c>
      <c r="E13" s="3">
        <v>10389071</v>
      </c>
      <c r="F13" s="3">
        <f t="shared" si="0"/>
        <v>984899.4299999997</v>
      </c>
      <c r="G13" s="5">
        <f t="shared" si="3"/>
        <v>110.47300575780541</v>
      </c>
      <c r="H13" s="3">
        <f t="shared" si="1"/>
        <v>996895</v>
      </c>
      <c r="I13" s="5">
        <f t="shared" si="4"/>
        <v>110.61410050237559</v>
      </c>
      <c r="J13" s="3">
        <v>9873236.81</v>
      </c>
      <c r="K13" s="3">
        <f t="shared" si="2"/>
        <v>469065.2400000002</v>
      </c>
      <c r="L13" s="5">
        <f t="shared" si="5"/>
        <v>104.9878422198969</v>
      </c>
      <c r="M13" s="21">
        <f t="shared" si="6"/>
        <v>481060.8100000005</v>
      </c>
      <c r="N13" s="5">
        <f t="shared" si="7"/>
        <v>105.12193138203543</v>
      </c>
      <c r="O13" s="26">
        <v>10128676.72</v>
      </c>
      <c r="P13" s="6">
        <f t="shared" si="8"/>
        <v>724505.1500000004</v>
      </c>
      <c r="Q13" s="5">
        <f t="shared" si="9"/>
        <v>107.70408264680351</v>
      </c>
      <c r="R13" s="3">
        <f t="shared" si="10"/>
        <v>736500.7200000007</v>
      </c>
      <c r="S13" s="5">
        <f t="shared" si="11"/>
        <v>107.84164095732449</v>
      </c>
    </row>
    <row r="14" spans="1:19" ht="15">
      <c r="A14" s="28" t="s">
        <v>59</v>
      </c>
      <c r="B14" s="34" t="s">
        <v>60</v>
      </c>
      <c r="C14" s="24">
        <v>0</v>
      </c>
      <c r="D14" s="8">
        <v>0</v>
      </c>
      <c r="E14" s="3">
        <v>1000000</v>
      </c>
      <c r="F14" s="3">
        <f t="shared" si="0"/>
        <v>1000000</v>
      </c>
      <c r="G14" s="5"/>
      <c r="H14" s="3">
        <f t="shared" si="1"/>
        <v>1000000</v>
      </c>
      <c r="I14" s="5"/>
      <c r="J14" s="3">
        <v>500000</v>
      </c>
      <c r="K14" s="3">
        <f t="shared" si="2"/>
        <v>500000</v>
      </c>
      <c r="L14" s="5"/>
      <c r="M14" s="21">
        <f t="shared" si="6"/>
        <v>500000</v>
      </c>
      <c r="N14" s="5"/>
      <c r="O14" s="26">
        <v>1000000</v>
      </c>
      <c r="P14" s="6">
        <f t="shared" si="8"/>
        <v>1000000</v>
      </c>
      <c r="Q14" s="5"/>
      <c r="R14" s="3">
        <f t="shared" si="10"/>
        <v>1000000</v>
      </c>
      <c r="S14" s="5"/>
    </row>
    <row r="15" spans="1:19" ht="15">
      <c r="A15" s="28" t="s">
        <v>41</v>
      </c>
      <c r="B15" s="34" t="s">
        <v>11</v>
      </c>
      <c r="C15" s="3">
        <v>20741303.41</v>
      </c>
      <c r="D15" s="8">
        <v>23213507.96</v>
      </c>
      <c r="E15" s="3">
        <v>22330346.27</v>
      </c>
      <c r="F15" s="3">
        <f t="shared" si="0"/>
        <v>1589042.8599999994</v>
      </c>
      <c r="G15" s="5">
        <f t="shared" si="3"/>
        <v>107.66124880673541</v>
      </c>
      <c r="H15" s="3">
        <f t="shared" si="1"/>
        <v>-883161.6900000013</v>
      </c>
      <c r="I15" s="5">
        <f t="shared" si="4"/>
        <v>96.19548371783443</v>
      </c>
      <c r="J15" s="3">
        <v>20753934.31</v>
      </c>
      <c r="K15" s="3">
        <f t="shared" si="2"/>
        <v>12630.89999999851</v>
      </c>
      <c r="L15" s="5">
        <f t="shared" si="5"/>
        <v>100.06089733007767</v>
      </c>
      <c r="M15" s="21">
        <f t="shared" si="6"/>
        <v>-2459573.6500000022</v>
      </c>
      <c r="N15" s="5">
        <f t="shared" si="7"/>
        <v>89.40455852584547</v>
      </c>
      <c r="O15" s="3">
        <v>20293934.31</v>
      </c>
      <c r="P15" s="6">
        <f t="shared" si="8"/>
        <v>-447369.1000000015</v>
      </c>
      <c r="Q15" s="5">
        <f t="shared" si="9"/>
        <v>97.84310035316145</v>
      </c>
      <c r="R15" s="3">
        <f t="shared" si="10"/>
        <v>-2919573.6500000022</v>
      </c>
      <c r="S15" s="5">
        <f t="shared" si="11"/>
        <v>87.4229536740814</v>
      </c>
    </row>
    <row r="16" spans="1:19" ht="24">
      <c r="A16" s="27" t="s">
        <v>42</v>
      </c>
      <c r="B16" s="33" t="s">
        <v>12</v>
      </c>
      <c r="C16" s="9">
        <f>C17</f>
        <v>638591.05</v>
      </c>
      <c r="D16" s="9">
        <f>D17</f>
        <v>573061.23</v>
      </c>
      <c r="E16" s="18">
        <f>E17</f>
        <v>357919.29</v>
      </c>
      <c r="F16" s="2">
        <f t="shared" si="0"/>
        <v>-280671.76000000007</v>
      </c>
      <c r="G16" s="4">
        <f t="shared" si="3"/>
        <v>56.04827847180132</v>
      </c>
      <c r="H16" s="2">
        <f t="shared" si="1"/>
        <v>-215141.94</v>
      </c>
      <c r="I16" s="4">
        <f t="shared" si="4"/>
        <v>62.4574253609863</v>
      </c>
      <c r="J16" s="9">
        <f>J17</f>
        <v>308853</v>
      </c>
      <c r="K16" s="2">
        <f t="shared" si="2"/>
        <v>-329738.05000000005</v>
      </c>
      <c r="L16" s="4">
        <f t="shared" si="5"/>
        <v>48.36475550354174</v>
      </c>
      <c r="M16" s="15">
        <f t="shared" si="6"/>
        <v>-264208.23</v>
      </c>
      <c r="N16" s="4">
        <f t="shared" si="7"/>
        <v>53.89528794331454</v>
      </c>
      <c r="O16" s="9">
        <f>O17</f>
        <v>308853</v>
      </c>
      <c r="P16" s="7">
        <f t="shared" si="8"/>
        <v>-329738.05000000005</v>
      </c>
      <c r="Q16" s="4">
        <f t="shared" si="9"/>
        <v>48.36475550354174</v>
      </c>
      <c r="R16" s="2">
        <f t="shared" si="10"/>
        <v>-264208.23</v>
      </c>
      <c r="S16" s="4">
        <f t="shared" si="11"/>
        <v>53.89528794331454</v>
      </c>
    </row>
    <row r="17" spans="1:19" ht="48">
      <c r="A17" s="28" t="s">
        <v>74</v>
      </c>
      <c r="B17" s="34" t="s">
        <v>75</v>
      </c>
      <c r="C17" s="12">
        <v>638591.05</v>
      </c>
      <c r="D17" s="8">
        <v>573061.23</v>
      </c>
      <c r="E17" s="19">
        <v>357919.29</v>
      </c>
      <c r="F17" s="3">
        <f t="shared" si="0"/>
        <v>-280671.76000000007</v>
      </c>
      <c r="G17" s="5">
        <f t="shared" si="3"/>
        <v>56.04827847180132</v>
      </c>
      <c r="H17" s="3">
        <f t="shared" si="1"/>
        <v>-215141.94</v>
      </c>
      <c r="I17" s="5">
        <f t="shared" si="4"/>
        <v>62.4574253609863</v>
      </c>
      <c r="J17" s="19">
        <v>308853</v>
      </c>
      <c r="K17" s="3">
        <f t="shared" si="2"/>
        <v>-329738.05000000005</v>
      </c>
      <c r="L17" s="5">
        <f t="shared" si="5"/>
        <v>48.36475550354174</v>
      </c>
      <c r="M17" s="21">
        <f t="shared" si="6"/>
        <v>-264208.23</v>
      </c>
      <c r="N17" s="5">
        <f t="shared" si="7"/>
        <v>53.89528794331454</v>
      </c>
      <c r="O17" s="19">
        <v>308853</v>
      </c>
      <c r="P17" s="6">
        <f t="shared" si="8"/>
        <v>-329738.05000000005</v>
      </c>
      <c r="Q17" s="5">
        <f t="shared" si="9"/>
        <v>48.36475550354174</v>
      </c>
      <c r="R17" s="3">
        <f t="shared" si="10"/>
        <v>-264208.23</v>
      </c>
      <c r="S17" s="5">
        <f t="shared" si="11"/>
        <v>53.89528794331454</v>
      </c>
    </row>
    <row r="18" spans="1:19" ht="15">
      <c r="A18" s="27" t="s">
        <v>43</v>
      </c>
      <c r="B18" s="33" t="s">
        <v>13</v>
      </c>
      <c r="C18" s="9">
        <f>C19+C20+C21+C22</f>
        <v>29909989.52</v>
      </c>
      <c r="D18" s="9">
        <f>D19+D20+D21+D22</f>
        <v>28962312.05</v>
      </c>
      <c r="E18" s="18">
        <f>E19+E20+E21+E22</f>
        <v>19324831.63</v>
      </c>
      <c r="F18" s="2">
        <f t="shared" si="0"/>
        <v>-10585157.89</v>
      </c>
      <c r="G18" s="4">
        <f t="shared" si="3"/>
        <v>64.60995787737741</v>
      </c>
      <c r="H18" s="2">
        <f t="shared" si="1"/>
        <v>-9637480.420000002</v>
      </c>
      <c r="I18" s="4">
        <f t="shared" si="4"/>
        <v>66.72406400648528</v>
      </c>
      <c r="J18" s="9">
        <f>J19+J20+J21+J22</f>
        <v>13843915.1</v>
      </c>
      <c r="K18" s="2">
        <f t="shared" si="2"/>
        <v>-16066074.42</v>
      </c>
      <c r="L18" s="4">
        <f t="shared" si="5"/>
        <v>46.28525560245666</v>
      </c>
      <c r="M18" s="15">
        <f t="shared" si="6"/>
        <v>-15118396.950000001</v>
      </c>
      <c r="N18" s="4">
        <f t="shared" si="7"/>
        <v>47.79975809976814</v>
      </c>
      <c r="O18" s="10">
        <f>O19+O20+O21+O22</f>
        <v>13980775.1</v>
      </c>
      <c r="P18" s="7">
        <f t="shared" si="8"/>
        <v>-15929214.42</v>
      </c>
      <c r="Q18" s="4">
        <f t="shared" si="9"/>
        <v>46.74282848093756</v>
      </c>
      <c r="R18" s="2">
        <f t="shared" si="10"/>
        <v>-14981536.950000001</v>
      </c>
      <c r="S18" s="4">
        <f t="shared" si="11"/>
        <v>48.272303246591115</v>
      </c>
    </row>
    <row r="19" spans="1:19" ht="15">
      <c r="A19" s="28" t="s">
        <v>44</v>
      </c>
      <c r="B19" s="34" t="s">
        <v>14</v>
      </c>
      <c r="C19" s="8">
        <v>0</v>
      </c>
      <c r="D19" s="8">
        <v>815112.5</v>
      </c>
      <c r="E19" s="3">
        <v>115080.94</v>
      </c>
      <c r="F19" s="3">
        <f t="shared" si="0"/>
        <v>115080.94</v>
      </c>
      <c r="G19" s="5"/>
      <c r="H19" s="3">
        <f t="shared" si="1"/>
        <v>-700031.56</v>
      </c>
      <c r="I19" s="5">
        <f t="shared" si="4"/>
        <v>14.118411875661335</v>
      </c>
      <c r="J19" s="3">
        <v>42025.1</v>
      </c>
      <c r="K19" s="3">
        <f t="shared" si="2"/>
        <v>42025.1</v>
      </c>
      <c r="L19" s="5"/>
      <c r="M19" s="21">
        <f t="shared" si="6"/>
        <v>-773087.4</v>
      </c>
      <c r="N19" s="5">
        <f t="shared" si="7"/>
        <v>5.155742305509976</v>
      </c>
      <c r="O19" s="3">
        <v>42025.1</v>
      </c>
      <c r="P19" s="6">
        <f t="shared" si="8"/>
        <v>42025.1</v>
      </c>
      <c r="Q19" s="5"/>
      <c r="R19" s="3">
        <f t="shared" si="10"/>
        <v>-773087.4</v>
      </c>
      <c r="S19" s="5">
        <f t="shared" si="11"/>
        <v>5.155742305509976</v>
      </c>
    </row>
    <row r="20" spans="1:19" ht="15">
      <c r="A20" s="28" t="s">
        <v>45</v>
      </c>
      <c r="B20" s="34" t="s">
        <v>15</v>
      </c>
      <c r="C20" s="3">
        <v>5218705.73</v>
      </c>
      <c r="D20" s="8">
        <v>5474271.88</v>
      </c>
      <c r="E20" s="3">
        <v>6500000</v>
      </c>
      <c r="F20" s="3">
        <f t="shared" si="0"/>
        <v>1281294.2699999996</v>
      </c>
      <c r="G20" s="5">
        <f t="shared" si="3"/>
        <v>124.55195476216284</v>
      </c>
      <c r="H20" s="3">
        <f t="shared" si="1"/>
        <v>1025728.1200000001</v>
      </c>
      <c r="I20" s="5">
        <f t="shared" si="4"/>
        <v>118.7372520489428</v>
      </c>
      <c r="J20" s="3">
        <v>6500000</v>
      </c>
      <c r="K20" s="3">
        <f t="shared" si="2"/>
        <v>1281294.2699999996</v>
      </c>
      <c r="L20" s="5">
        <f t="shared" si="5"/>
        <v>124.55195476216284</v>
      </c>
      <c r="M20" s="21">
        <f t="shared" si="6"/>
        <v>1025728.1200000001</v>
      </c>
      <c r="N20" s="5">
        <f t="shared" si="7"/>
        <v>118.7372520489428</v>
      </c>
      <c r="O20" s="3">
        <v>6500000</v>
      </c>
      <c r="P20" s="6">
        <f t="shared" si="8"/>
        <v>1281294.2699999996</v>
      </c>
      <c r="Q20" s="5">
        <f t="shared" si="9"/>
        <v>124.55195476216284</v>
      </c>
      <c r="R20" s="3">
        <f t="shared" si="10"/>
        <v>1025728.1200000001</v>
      </c>
      <c r="S20" s="5">
        <f t="shared" si="11"/>
        <v>118.7372520489428</v>
      </c>
    </row>
    <row r="21" spans="1:19" ht="15">
      <c r="A21" s="28" t="s">
        <v>46</v>
      </c>
      <c r="B21" s="34" t="s">
        <v>16</v>
      </c>
      <c r="C21" s="3">
        <v>24127437.93</v>
      </c>
      <c r="D21" s="8">
        <v>22183927.67</v>
      </c>
      <c r="E21" s="3">
        <v>11993362.35</v>
      </c>
      <c r="F21" s="3">
        <f t="shared" si="0"/>
        <v>-12134075.58</v>
      </c>
      <c r="G21" s="5">
        <f t="shared" si="3"/>
        <v>49.708395830489245</v>
      </c>
      <c r="H21" s="3">
        <f t="shared" si="1"/>
        <v>-10190565.320000002</v>
      </c>
      <c r="I21" s="5">
        <f t="shared" si="4"/>
        <v>54.06329541102403</v>
      </c>
      <c r="J21" s="3">
        <v>6901890</v>
      </c>
      <c r="K21" s="3">
        <f t="shared" si="2"/>
        <v>-17225547.93</v>
      </c>
      <c r="L21" s="5">
        <f t="shared" si="5"/>
        <v>28.605979714979213</v>
      </c>
      <c r="M21" s="21">
        <f t="shared" si="6"/>
        <v>-15282037.670000002</v>
      </c>
      <c r="N21" s="5">
        <f t="shared" si="7"/>
        <v>31.112119110150342</v>
      </c>
      <c r="O21" s="3">
        <v>7038750</v>
      </c>
      <c r="P21" s="6">
        <f t="shared" si="8"/>
        <v>-17088687.93</v>
      </c>
      <c r="Q21" s="5">
        <f t="shared" si="9"/>
        <v>29.1732177300435</v>
      </c>
      <c r="R21" s="3">
        <f t="shared" si="10"/>
        <v>-15145177.670000002</v>
      </c>
      <c r="S21" s="5">
        <f t="shared" si="11"/>
        <v>31.729052243163935</v>
      </c>
    </row>
    <row r="22" spans="1:19" ht="24">
      <c r="A22" s="28" t="s">
        <v>47</v>
      </c>
      <c r="B22" s="34" t="s">
        <v>17</v>
      </c>
      <c r="C22" s="3">
        <v>563845.86</v>
      </c>
      <c r="D22" s="8">
        <v>489000</v>
      </c>
      <c r="E22" s="20">
        <v>716388.34</v>
      </c>
      <c r="F22" s="3">
        <f t="shared" si="0"/>
        <v>152542.47999999998</v>
      </c>
      <c r="G22" s="5">
        <f t="shared" si="3"/>
        <v>127.05393278936197</v>
      </c>
      <c r="H22" s="3">
        <f t="shared" si="1"/>
        <v>227388.33999999997</v>
      </c>
      <c r="I22" s="5">
        <f t="shared" si="4"/>
        <v>146.50068302658485</v>
      </c>
      <c r="J22" s="16">
        <v>400000</v>
      </c>
      <c r="K22" s="3">
        <f t="shared" si="2"/>
        <v>-163845.86</v>
      </c>
      <c r="L22" s="5">
        <f t="shared" si="5"/>
        <v>70.94137394216213</v>
      </c>
      <c r="M22" s="21">
        <f t="shared" si="6"/>
        <v>-89000</v>
      </c>
      <c r="N22" s="5">
        <f t="shared" si="7"/>
        <v>81.79959100204499</v>
      </c>
      <c r="O22" s="11">
        <v>400000</v>
      </c>
      <c r="P22" s="6">
        <f t="shared" si="8"/>
        <v>-163845.86</v>
      </c>
      <c r="Q22" s="5">
        <f t="shared" si="9"/>
        <v>70.94137394216213</v>
      </c>
      <c r="R22" s="3">
        <f t="shared" si="10"/>
        <v>-89000</v>
      </c>
      <c r="S22" s="5">
        <f t="shared" si="11"/>
        <v>81.79959100204499</v>
      </c>
    </row>
    <row r="23" spans="1:19" ht="15">
      <c r="A23" s="27" t="s">
        <v>48</v>
      </c>
      <c r="B23" s="33" t="s">
        <v>18</v>
      </c>
      <c r="C23" s="9">
        <f>C24+C25</f>
        <v>31149261.29</v>
      </c>
      <c r="D23" s="9">
        <f>D24+D25</f>
        <v>32017414.96</v>
      </c>
      <c r="E23" s="18">
        <f>E24+E25</f>
        <v>22235392.060000002</v>
      </c>
      <c r="F23" s="2">
        <f t="shared" si="0"/>
        <v>-8913869.229999997</v>
      </c>
      <c r="G23" s="4">
        <f t="shared" si="3"/>
        <v>71.38336878357478</v>
      </c>
      <c r="H23" s="2">
        <f t="shared" si="1"/>
        <v>-9782022.899999999</v>
      </c>
      <c r="I23" s="4">
        <f t="shared" si="4"/>
        <v>69.44780547642314</v>
      </c>
      <c r="J23" s="9">
        <f>J24+J25</f>
        <v>5990502.6</v>
      </c>
      <c r="K23" s="2">
        <f t="shared" si="2"/>
        <v>-25158758.689999998</v>
      </c>
      <c r="L23" s="4">
        <f t="shared" si="5"/>
        <v>19.23160406350683</v>
      </c>
      <c r="M23" s="15">
        <f t="shared" si="6"/>
        <v>-26026912.36</v>
      </c>
      <c r="N23" s="4">
        <f t="shared" si="7"/>
        <v>18.710138240342186</v>
      </c>
      <c r="O23" s="10">
        <f>O24+O25</f>
        <v>4817410.720000001</v>
      </c>
      <c r="P23" s="7">
        <f t="shared" si="8"/>
        <v>-26331850.57</v>
      </c>
      <c r="Q23" s="4">
        <f t="shared" si="9"/>
        <v>15.465569713354832</v>
      </c>
      <c r="R23" s="2">
        <f t="shared" si="10"/>
        <v>-27200004.240000002</v>
      </c>
      <c r="S23" s="4">
        <f t="shared" si="11"/>
        <v>15.04622008372159</v>
      </c>
    </row>
    <row r="24" spans="1:19" ht="15">
      <c r="A24" s="28" t="s">
        <v>49</v>
      </c>
      <c r="B24" s="34" t="s">
        <v>19</v>
      </c>
      <c r="C24" s="3">
        <v>24013951.15</v>
      </c>
      <c r="D24" s="25">
        <v>22311854.85</v>
      </c>
      <c r="E24" s="3">
        <v>19249709.39</v>
      </c>
      <c r="F24" s="3">
        <f t="shared" si="0"/>
        <v>-4764241.759999998</v>
      </c>
      <c r="G24" s="5">
        <f t="shared" si="3"/>
        <v>80.16052531197059</v>
      </c>
      <c r="H24" s="3">
        <f t="shared" si="1"/>
        <v>-3062145.460000001</v>
      </c>
      <c r="I24" s="5">
        <f t="shared" si="4"/>
        <v>86.27570195043644</v>
      </c>
      <c r="J24" s="3">
        <v>3463966.6</v>
      </c>
      <c r="K24" s="3">
        <f t="shared" si="2"/>
        <v>-20549984.549999997</v>
      </c>
      <c r="L24" s="5">
        <f t="shared" si="5"/>
        <v>14.424809055214558</v>
      </c>
      <c r="M24" s="21">
        <f t="shared" si="6"/>
        <v>-18847888.25</v>
      </c>
      <c r="N24" s="5">
        <f t="shared" si="7"/>
        <v>15.525229181024363</v>
      </c>
      <c r="O24" s="3">
        <v>2290874.72</v>
      </c>
      <c r="P24" s="7"/>
      <c r="Q24" s="4"/>
      <c r="R24" s="2"/>
      <c r="S24" s="4"/>
    </row>
    <row r="25" spans="1:19" ht="15">
      <c r="A25" s="28" t="s">
        <v>50</v>
      </c>
      <c r="B25" s="35" t="s">
        <v>20</v>
      </c>
      <c r="C25" s="3">
        <v>7135310.14</v>
      </c>
      <c r="D25" s="25">
        <v>9705560.11</v>
      </c>
      <c r="E25" s="3">
        <v>2985682.67</v>
      </c>
      <c r="F25" s="3">
        <f t="shared" si="0"/>
        <v>-4149627.4699999997</v>
      </c>
      <c r="G25" s="5">
        <f t="shared" si="3"/>
        <v>41.84376868585561</v>
      </c>
      <c r="H25" s="3">
        <f t="shared" si="1"/>
        <v>-6719877.4399999995</v>
      </c>
      <c r="I25" s="5">
        <f t="shared" si="4"/>
        <v>30.762600366811803</v>
      </c>
      <c r="J25" s="3">
        <v>2526536</v>
      </c>
      <c r="K25" s="3">
        <f t="shared" si="2"/>
        <v>-4608774.14</v>
      </c>
      <c r="L25" s="5">
        <f t="shared" si="5"/>
        <v>35.408916367018634</v>
      </c>
      <c r="M25" s="21">
        <f t="shared" si="6"/>
        <v>-7179024.109999999</v>
      </c>
      <c r="N25" s="5">
        <f t="shared" si="7"/>
        <v>26.031841247336317</v>
      </c>
      <c r="O25" s="3">
        <v>2526536</v>
      </c>
      <c r="P25" s="7"/>
      <c r="Q25" s="4"/>
      <c r="R25" s="2"/>
      <c r="S25" s="4"/>
    </row>
    <row r="26" spans="1:19" ht="15">
      <c r="A26" s="27" t="s">
        <v>51</v>
      </c>
      <c r="B26" s="33" t="s">
        <v>21</v>
      </c>
      <c r="C26" s="9">
        <f>C27+C28+C29+C30+C31</f>
        <v>438249491.42</v>
      </c>
      <c r="D26" s="9">
        <f>D27+D28+D29+D30+D31</f>
        <v>505173698.04</v>
      </c>
      <c r="E26" s="18">
        <f>E27+E28+E29+E30+E31</f>
        <v>478547866.28999996</v>
      </c>
      <c r="F26" s="2">
        <f t="shared" si="0"/>
        <v>40298374.869999945</v>
      </c>
      <c r="G26" s="4">
        <f t="shared" si="3"/>
        <v>109.19530442338372</v>
      </c>
      <c r="H26" s="2">
        <f t="shared" si="1"/>
        <v>-26625831.75000006</v>
      </c>
      <c r="I26" s="4">
        <f t="shared" si="4"/>
        <v>94.72937093651068</v>
      </c>
      <c r="J26" s="9">
        <f>J27+J28+J29+J30+J31</f>
        <v>449364039.44</v>
      </c>
      <c r="K26" s="2">
        <f t="shared" si="2"/>
        <v>11114548.01999998</v>
      </c>
      <c r="L26" s="4">
        <f t="shared" si="5"/>
        <v>102.53612342686058</v>
      </c>
      <c r="M26" s="15">
        <f t="shared" si="6"/>
        <v>-55809658.600000024</v>
      </c>
      <c r="N26" s="4">
        <f t="shared" si="7"/>
        <v>88.95238235550795</v>
      </c>
      <c r="O26" s="10">
        <f>O27+O28+O29+O30+O31</f>
        <v>411663903.86</v>
      </c>
      <c r="P26" s="7">
        <f t="shared" si="8"/>
        <v>-26585587.560000002</v>
      </c>
      <c r="Q26" s="4">
        <f t="shared" si="9"/>
        <v>93.93368661447653</v>
      </c>
      <c r="R26" s="2">
        <f t="shared" si="10"/>
        <v>-93509794.18</v>
      </c>
      <c r="S26" s="4">
        <f t="shared" si="11"/>
        <v>81.48957585424492</v>
      </c>
    </row>
    <row r="27" spans="1:19" ht="15">
      <c r="A27" s="28" t="s">
        <v>52</v>
      </c>
      <c r="B27" s="34" t="s">
        <v>22</v>
      </c>
      <c r="C27" s="3">
        <v>174646898.9</v>
      </c>
      <c r="D27" s="8">
        <v>194735276.59</v>
      </c>
      <c r="E27" s="3">
        <v>189768405.47</v>
      </c>
      <c r="F27" s="3">
        <f t="shared" si="0"/>
        <v>15121506.569999993</v>
      </c>
      <c r="G27" s="5">
        <f t="shared" si="3"/>
        <v>108.658330989695</v>
      </c>
      <c r="H27" s="3">
        <f t="shared" si="1"/>
        <v>-4966871.120000005</v>
      </c>
      <c r="I27" s="5">
        <f t="shared" si="4"/>
        <v>97.4494240555822</v>
      </c>
      <c r="J27" s="3">
        <v>184359858.15</v>
      </c>
      <c r="K27" s="3">
        <f t="shared" si="2"/>
        <v>9712959.25</v>
      </c>
      <c r="L27" s="5">
        <f t="shared" si="5"/>
        <v>105.56148394914328</v>
      </c>
      <c r="M27" s="21">
        <f t="shared" si="6"/>
        <v>-10375418.439999998</v>
      </c>
      <c r="N27" s="5">
        <f t="shared" si="7"/>
        <v>94.67203959052338</v>
      </c>
      <c r="O27" s="3">
        <v>181057954.24</v>
      </c>
      <c r="P27" s="6">
        <f t="shared" si="8"/>
        <v>6411055.340000004</v>
      </c>
      <c r="Q27" s="5">
        <f t="shared" si="9"/>
        <v>103.67086697810241</v>
      </c>
      <c r="R27" s="3">
        <f t="shared" si="10"/>
        <v>-13677322.349999994</v>
      </c>
      <c r="S27" s="5">
        <f t="shared" si="11"/>
        <v>92.97645368137559</v>
      </c>
    </row>
    <row r="28" spans="1:19" ht="15">
      <c r="A28" s="28" t="s">
        <v>53</v>
      </c>
      <c r="B28" s="34" t="s">
        <v>23</v>
      </c>
      <c r="C28" s="3">
        <v>188592415.44</v>
      </c>
      <c r="D28" s="8">
        <v>223363750.63</v>
      </c>
      <c r="E28" s="3">
        <v>210754474.97</v>
      </c>
      <c r="F28" s="3">
        <f t="shared" si="0"/>
        <v>22162059.53</v>
      </c>
      <c r="G28" s="5">
        <f t="shared" si="3"/>
        <v>111.75129947739111</v>
      </c>
      <c r="H28" s="3">
        <f t="shared" si="1"/>
        <v>-12609275.659999996</v>
      </c>
      <c r="I28" s="5">
        <f t="shared" si="4"/>
        <v>94.35482452974783</v>
      </c>
      <c r="J28" s="3">
        <v>193541981.67</v>
      </c>
      <c r="K28" s="3">
        <f t="shared" si="2"/>
        <v>4949566.229999989</v>
      </c>
      <c r="L28" s="5">
        <f t="shared" si="5"/>
        <v>102.62447788181316</v>
      </c>
      <c r="M28" s="21">
        <f t="shared" si="6"/>
        <v>-29821768.96000001</v>
      </c>
      <c r="N28" s="5">
        <f t="shared" si="7"/>
        <v>86.6487875154821</v>
      </c>
      <c r="O28" s="3">
        <v>159144066</v>
      </c>
      <c r="P28" s="6">
        <f t="shared" si="8"/>
        <v>-29448349.439999998</v>
      </c>
      <c r="Q28" s="5">
        <f t="shared" si="9"/>
        <v>84.38518888933321</v>
      </c>
      <c r="R28" s="3">
        <f t="shared" si="10"/>
        <v>-64219684.629999995</v>
      </c>
      <c r="S28" s="5">
        <f t="shared" si="11"/>
        <v>71.24883314823124</v>
      </c>
    </row>
    <row r="29" spans="1:19" ht="15">
      <c r="A29" s="28" t="s">
        <v>54</v>
      </c>
      <c r="B29" s="35" t="s">
        <v>24</v>
      </c>
      <c r="C29" s="3">
        <v>44420307.89</v>
      </c>
      <c r="D29" s="8">
        <v>50756906.56</v>
      </c>
      <c r="E29" s="3">
        <v>48967942.65</v>
      </c>
      <c r="F29" s="3">
        <f t="shared" si="0"/>
        <v>4547634.759999998</v>
      </c>
      <c r="G29" s="5">
        <f t="shared" si="3"/>
        <v>110.23773804373779</v>
      </c>
      <c r="H29" s="3">
        <f t="shared" si="1"/>
        <v>-1788963.9100000039</v>
      </c>
      <c r="I29" s="5">
        <f t="shared" si="4"/>
        <v>96.47542761912557</v>
      </c>
      <c r="J29" s="3">
        <v>43160165.62</v>
      </c>
      <c r="K29" s="3">
        <f t="shared" si="2"/>
        <v>-1260142.2700000033</v>
      </c>
      <c r="L29" s="5">
        <f t="shared" si="5"/>
        <v>97.16313927152295</v>
      </c>
      <c r="M29" s="21">
        <f t="shared" si="6"/>
        <v>-7596740.940000005</v>
      </c>
      <c r="N29" s="5">
        <f t="shared" si="7"/>
        <v>85.03308917965704</v>
      </c>
      <c r="O29" s="3">
        <v>43160165.62</v>
      </c>
      <c r="P29" s="6">
        <f t="shared" si="8"/>
        <v>-1260142.2700000033</v>
      </c>
      <c r="Q29" s="5">
        <f t="shared" si="9"/>
        <v>97.16313927152295</v>
      </c>
      <c r="R29" s="3">
        <f t="shared" si="10"/>
        <v>-7596740.940000005</v>
      </c>
      <c r="S29" s="5">
        <f t="shared" si="11"/>
        <v>85.03308917965704</v>
      </c>
    </row>
    <row r="30" spans="1:19" ht="24">
      <c r="A30" s="28" t="s">
        <v>55</v>
      </c>
      <c r="B30" s="34" t="s">
        <v>25</v>
      </c>
      <c r="C30" s="3">
        <v>1360383.31</v>
      </c>
      <c r="D30" s="8">
        <v>2488287.5</v>
      </c>
      <c r="E30" s="3">
        <v>2236836</v>
      </c>
      <c r="F30" s="3">
        <f t="shared" si="0"/>
        <v>876452.69</v>
      </c>
      <c r="G30" s="5">
        <f t="shared" si="3"/>
        <v>164.42689229993564</v>
      </c>
      <c r="H30" s="3">
        <f t="shared" si="1"/>
        <v>-251451.5</v>
      </c>
      <c r="I30" s="5">
        <f t="shared" si="4"/>
        <v>89.8945961831179</v>
      </c>
      <c r="J30" s="3">
        <v>2236836</v>
      </c>
      <c r="K30" s="3">
        <f t="shared" si="2"/>
        <v>876452.69</v>
      </c>
      <c r="L30" s="5">
        <f t="shared" si="5"/>
        <v>164.42689229993564</v>
      </c>
      <c r="M30" s="21">
        <f t="shared" si="6"/>
        <v>-251451.5</v>
      </c>
      <c r="N30" s="5">
        <f t="shared" si="7"/>
        <v>89.8945961831179</v>
      </c>
      <c r="O30" s="3">
        <v>2236836</v>
      </c>
      <c r="P30" s="6">
        <f t="shared" si="8"/>
        <v>876452.69</v>
      </c>
      <c r="Q30" s="5">
        <f t="shared" si="9"/>
        <v>164.42689229993564</v>
      </c>
      <c r="R30" s="3">
        <f t="shared" si="10"/>
        <v>-251451.5</v>
      </c>
      <c r="S30" s="5">
        <f t="shared" si="11"/>
        <v>89.8945961831179</v>
      </c>
    </row>
    <row r="31" spans="1:19" ht="15">
      <c r="A31" s="28" t="s">
        <v>56</v>
      </c>
      <c r="B31" s="34" t="s">
        <v>26</v>
      </c>
      <c r="C31" s="3">
        <v>29229485.88</v>
      </c>
      <c r="D31" s="8">
        <v>33829476.76</v>
      </c>
      <c r="E31" s="3">
        <v>26820207.2</v>
      </c>
      <c r="F31" s="3">
        <f t="shared" si="0"/>
        <v>-2409278.6799999997</v>
      </c>
      <c r="G31" s="5">
        <f t="shared" si="3"/>
        <v>91.75736894623752</v>
      </c>
      <c r="H31" s="3">
        <f t="shared" si="1"/>
        <v>-7009269.559999999</v>
      </c>
      <c r="I31" s="5">
        <f t="shared" si="4"/>
        <v>79.28058536132086</v>
      </c>
      <c r="J31" s="3">
        <v>26065198</v>
      </c>
      <c r="K31" s="3">
        <f t="shared" si="2"/>
        <v>-3164287.879999999</v>
      </c>
      <c r="L31" s="5">
        <f t="shared" si="5"/>
        <v>89.17432932966798</v>
      </c>
      <c r="M31" s="21">
        <f t="shared" si="6"/>
        <v>-7764278.759999998</v>
      </c>
      <c r="N31" s="5">
        <f t="shared" si="7"/>
        <v>77.0487766775616</v>
      </c>
      <c r="O31" s="3">
        <v>26064882</v>
      </c>
      <c r="P31" s="6">
        <f t="shared" si="8"/>
        <v>-3164603.879999999</v>
      </c>
      <c r="Q31" s="5">
        <f t="shared" si="9"/>
        <v>89.17324822957167</v>
      </c>
      <c r="R31" s="3">
        <f t="shared" si="10"/>
        <v>-7764594.759999998</v>
      </c>
      <c r="S31" s="5">
        <f t="shared" si="11"/>
        <v>77.04784258093859</v>
      </c>
    </row>
    <row r="32" spans="1:19" ht="15">
      <c r="A32" s="27" t="s">
        <v>57</v>
      </c>
      <c r="B32" s="36" t="s">
        <v>27</v>
      </c>
      <c r="C32" s="2">
        <f>C33</f>
        <v>10412584.91</v>
      </c>
      <c r="D32" s="2">
        <f>D33</f>
        <v>9902419.64</v>
      </c>
      <c r="E32" s="2">
        <f>E33</f>
        <v>7710580.39</v>
      </c>
      <c r="F32" s="2">
        <f t="shared" si="0"/>
        <v>-2702004.5200000005</v>
      </c>
      <c r="G32" s="4">
        <f t="shared" si="3"/>
        <v>74.05058836634255</v>
      </c>
      <c r="H32" s="2">
        <f t="shared" si="1"/>
        <v>-2191839.250000001</v>
      </c>
      <c r="I32" s="4">
        <f t="shared" si="4"/>
        <v>77.86561941743764</v>
      </c>
      <c r="J32" s="2">
        <f>J33</f>
        <v>1242124.62</v>
      </c>
      <c r="K32" s="2">
        <f t="shared" si="2"/>
        <v>-9170460.29</v>
      </c>
      <c r="L32" s="4">
        <f t="shared" si="5"/>
        <v>11.929070742146774</v>
      </c>
      <c r="M32" s="15">
        <f t="shared" si="6"/>
        <v>-8660295.02</v>
      </c>
      <c r="N32" s="4">
        <f t="shared" si="7"/>
        <v>12.543647564505761</v>
      </c>
      <c r="O32" s="2">
        <f>O33</f>
        <v>1242124.62</v>
      </c>
      <c r="P32" s="7">
        <f t="shared" si="8"/>
        <v>-9170460.29</v>
      </c>
      <c r="Q32" s="4">
        <f t="shared" si="9"/>
        <v>11.929070742146774</v>
      </c>
      <c r="R32" s="2">
        <f t="shared" si="10"/>
        <v>-8660295.02</v>
      </c>
      <c r="S32" s="4">
        <f t="shared" si="11"/>
        <v>12.543647564505761</v>
      </c>
    </row>
    <row r="33" spans="1:19" ht="15">
      <c r="A33" s="28" t="s">
        <v>58</v>
      </c>
      <c r="B33" s="35" t="s">
        <v>28</v>
      </c>
      <c r="C33" s="22">
        <v>10412584.91</v>
      </c>
      <c r="D33" s="8">
        <v>9902419.64</v>
      </c>
      <c r="E33" s="3">
        <v>7710580.39</v>
      </c>
      <c r="F33" s="3">
        <f t="shared" si="0"/>
        <v>-2702004.5200000005</v>
      </c>
      <c r="G33" s="5">
        <f t="shared" si="3"/>
        <v>74.05058836634255</v>
      </c>
      <c r="H33" s="3">
        <f t="shared" si="1"/>
        <v>-2191839.250000001</v>
      </c>
      <c r="I33" s="5">
        <f t="shared" si="4"/>
        <v>77.86561941743764</v>
      </c>
      <c r="J33" s="3">
        <v>1242124.62</v>
      </c>
      <c r="K33" s="3">
        <f t="shared" si="2"/>
        <v>-9170460.29</v>
      </c>
      <c r="L33" s="5">
        <f t="shared" si="5"/>
        <v>11.929070742146774</v>
      </c>
      <c r="M33" s="21">
        <f t="shared" si="6"/>
        <v>-8660295.02</v>
      </c>
      <c r="N33" s="5">
        <f t="shared" si="7"/>
        <v>12.543647564505761</v>
      </c>
      <c r="O33" s="3">
        <v>1242124.62</v>
      </c>
      <c r="P33" s="6">
        <f t="shared" si="8"/>
        <v>-9170460.29</v>
      </c>
      <c r="Q33" s="5">
        <f t="shared" si="9"/>
        <v>11.929070742146774</v>
      </c>
      <c r="R33" s="3">
        <f t="shared" si="10"/>
        <v>-8660295.02</v>
      </c>
      <c r="S33" s="5">
        <f t="shared" si="11"/>
        <v>12.543647564505761</v>
      </c>
    </row>
    <row r="34" spans="1:19" ht="15">
      <c r="A34" s="29">
        <v>1000</v>
      </c>
      <c r="B34" s="33" t="s">
        <v>29</v>
      </c>
      <c r="C34" s="9">
        <f>C35+C36+C37+C38</f>
        <v>20284540.44</v>
      </c>
      <c r="D34" s="9">
        <f>D35+D36+D37+D38</f>
        <v>14608978.94</v>
      </c>
      <c r="E34" s="18">
        <f>E35+E36+E37+E38</f>
        <v>8868973.01</v>
      </c>
      <c r="F34" s="2">
        <f t="shared" si="0"/>
        <v>-11415567.430000002</v>
      </c>
      <c r="G34" s="4">
        <f t="shared" si="3"/>
        <v>43.72281953457951</v>
      </c>
      <c r="H34" s="2">
        <f t="shared" si="1"/>
        <v>-5740005.93</v>
      </c>
      <c r="I34" s="4">
        <f t="shared" si="4"/>
        <v>60.70905466032522</v>
      </c>
      <c r="J34" s="9">
        <f>J35+J36+J37+J38</f>
        <v>7558892.390000001</v>
      </c>
      <c r="K34" s="2">
        <f t="shared" si="2"/>
        <v>-12725648.05</v>
      </c>
      <c r="L34" s="4">
        <f t="shared" si="5"/>
        <v>37.26430190695511</v>
      </c>
      <c r="M34" s="15">
        <f t="shared" si="6"/>
        <v>-7050086.549999999</v>
      </c>
      <c r="N34" s="4">
        <f t="shared" si="7"/>
        <v>51.74141479048502</v>
      </c>
      <c r="O34" s="10">
        <f>O35+O36+O37+O38</f>
        <v>8196241.79</v>
      </c>
      <c r="P34" s="7">
        <f t="shared" si="8"/>
        <v>-12088298.650000002</v>
      </c>
      <c r="Q34" s="4">
        <f t="shared" si="9"/>
        <v>40.40634696282032</v>
      </c>
      <c r="R34" s="2">
        <f t="shared" si="10"/>
        <v>-6412737.149999999</v>
      </c>
      <c r="S34" s="4">
        <f t="shared" si="11"/>
        <v>56.10413858259693</v>
      </c>
    </row>
    <row r="35" spans="1:19" ht="15">
      <c r="A35" s="30">
        <v>1001</v>
      </c>
      <c r="B35" s="34" t="s">
        <v>30</v>
      </c>
      <c r="C35" s="3">
        <v>3249615.13</v>
      </c>
      <c r="D35" s="8">
        <v>3402954.85</v>
      </c>
      <c r="E35" s="12">
        <v>3505509.97</v>
      </c>
      <c r="F35" s="3">
        <f t="shared" si="0"/>
        <v>255894.84000000032</v>
      </c>
      <c r="G35" s="5">
        <f t="shared" si="3"/>
        <v>107.87461990921985</v>
      </c>
      <c r="H35" s="3">
        <f t="shared" si="1"/>
        <v>102555.12000000011</v>
      </c>
      <c r="I35" s="5">
        <f t="shared" si="4"/>
        <v>103.01370792504049</v>
      </c>
      <c r="J35" s="3">
        <v>3505509.97</v>
      </c>
      <c r="K35" s="3">
        <f t="shared" si="2"/>
        <v>255894.84000000032</v>
      </c>
      <c r="L35" s="5">
        <f t="shared" si="5"/>
        <v>107.87461990921985</v>
      </c>
      <c r="M35" s="21">
        <f t="shared" si="6"/>
        <v>102555.12000000011</v>
      </c>
      <c r="N35" s="5">
        <f t="shared" si="7"/>
        <v>103.01370792504049</v>
      </c>
      <c r="O35" s="3">
        <v>3505509.97</v>
      </c>
      <c r="P35" s="6">
        <f t="shared" si="8"/>
        <v>255894.84000000032</v>
      </c>
      <c r="Q35" s="5">
        <f t="shared" si="9"/>
        <v>107.87461990921985</v>
      </c>
      <c r="R35" s="3">
        <f t="shared" si="10"/>
        <v>102555.12000000011</v>
      </c>
      <c r="S35" s="4">
        <f t="shared" si="11"/>
        <v>103.01370792504049</v>
      </c>
    </row>
    <row r="36" spans="1:19" ht="15" customHeight="1">
      <c r="A36" s="30">
        <v>1003</v>
      </c>
      <c r="B36" s="34" t="s">
        <v>31</v>
      </c>
      <c r="C36" s="3">
        <v>4330712.1</v>
      </c>
      <c r="D36" s="8">
        <v>646056</v>
      </c>
      <c r="E36" s="12">
        <v>188558</v>
      </c>
      <c r="F36" s="3">
        <f t="shared" si="0"/>
        <v>-4142154.0999999996</v>
      </c>
      <c r="G36" s="5">
        <f t="shared" si="3"/>
        <v>4.353972179309727</v>
      </c>
      <c r="H36" s="3">
        <f t="shared" si="1"/>
        <v>-457498</v>
      </c>
      <c r="I36" s="5">
        <f t="shared" si="4"/>
        <v>29.18601483462734</v>
      </c>
      <c r="J36" s="14">
        <v>223939</v>
      </c>
      <c r="K36" s="3">
        <f t="shared" si="2"/>
        <v>-4106773.0999999996</v>
      </c>
      <c r="L36" s="5">
        <f t="shared" si="5"/>
        <v>5.1709509851740085</v>
      </c>
      <c r="M36" s="21">
        <f t="shared" si="6"/>
        <v>-422117</v>
      </c>
      <c r="N36" s="5">
        <f t="shared" si="7"/>
        <v>34.66247507955967</v>
      </c>
      <c r="O36" s="11">
        <v>223939</v>
      </c>
      <c r="P36" s="6">
        <f t="shared" si="8"/>
        <v>-4106773.0999999996</v>
      </c>
      <c r="Q36" s="5">
        <f t="shared" si="9"/>
        <v>5.1709509851740085</v>
      </c>
      <c r="R36" s="3">
        <f t="shared" si="10"/>
        <v>-422117</v>
      </c>
      <c r="S36" s="4">
        <f t="shared" si="11"/>
        <v>34.66247507955967</v>
      </c>
    </row>
    <row r="37" spans="1:19" ht="15.75" customHeight="1">
      <c r="A37" s="30">
        <v>1004</v>
      </c>
      <c r="B37" s="34" t="s">
        <v>32</v>
      </c>
      <c r="C37" s="3">
        <v>12204213.21</v>
      </c>
      <c r="D37" s="8">
        <v>10059968.09</v>
      </c>
      <c r="E37" s="3">
        <v>4674905.04</v>
      </c>
      <c r="F37" s="3">
        <f t="shared" si="0"/>
        <v>-7529308.170000001</v>
      </c>
      <c r="G37" s="5">
        <f t="shared" si="3"/>
        <v>38.30566509743892</v>
      </c>
      <c r="H37" s="3">
        <f t="shared" si="1"/>
        <v>-5385063.05</v>
      </c>
      <c r="I37" s="5">
        <f t="shared" si="4"/>
        <v>46.470376428400776</v>
      </c>
      <c r="J37" s="14">
        <v>3329443.42</v>
      </c>
      <c r="K37" s="3">
        <f t="shared" si="2"/>
        <v>-8874769.790000001</v>
      </c>
      <c r="L37" s="5">
        <f t="shared" si="5"/>
        <v>27.281098442887657</v>
      </c>
      <c r="M37" s="21">
        <f t="shared" si="6"/>
        <v>-6730524.67</v>
      </c>
      <c r="N37" s="5">
        <f t="shared" si="7"/>
        <v>33.09596402507078</v>
      </c>
      <c r="O37" s="3">
        <v>3966792.82</v>
      </c>
      <c r="P37" s="6">
        <f t="shared" si="8"/>
        <v>-8237420.390000001</v>
      </c>
      <c r="Q37" s="5">
        <f t="shared" si="9"/>
        <v>32.50347033227552</v>
      </c>
      <c r="R37" s="3">
        <f t="shared" si="10"/>
        <v>-6093175.27</v>
      </c>
      <c r="S37" s="4">
        <f t="shared" si="11"/>
        <v>39.43146523439916</v>
      </c>
    </row>
    <row r="38" spans="1:19" ht="24.75" thickBot="1">
      <c r="A38" s="30">
        <v>1006</v>
      </c>
      <c r="B38" s="34" t="s">
        <v>33</v>
      </c>
      <c r="C38" s="3">
        <v>500000</v>
      </c>
      <c r="D38" s="3">
        <v>500000</v>
      </c>
      <c r="E38" s="3">
        <v>500000</v>
      </c>
      <c r="F38" s="3">
        <f t="shared" si="0"/>
        <v>0</v>
      </c>
      <c r="G38" s="5">
        <f t="shared" si="3"/>
        <v>100</v>
      </c>
      <c r="H38" s="3">
        <f t="shared" si="1"/>
        <v>0</v>
      </c>
      <c r="I38" s="5">
        <f t="shared" si="4"/>
        <v>100</v>
      </c>
      <c r="J38" s="3">
        <v>500000</v>
      </c>
      <c r="K38" s="3">
        <f t="shared" si="2"/>
        <v>0</v>
      </c>
      <c r="L38" s="5">
        <f t="shared" si="5"/>
        <v>100</v>
      </c>
      <c r="M38" s="21">
        <f t="shared" si="6"/>
        <v>0</v>
      </c>
      <c r="N38" s="5">
        <f t="shared" si="7"/>
        <v>100</v>
      </c>
      <c r="O38" s="3">
        <v>500000</v>
      </c>
      <c r="P38" s="6">
        <f t="shared" si="8"/>
        <v>0</v>
      </c>
      <c r="Q38" s="5">
        <f t="shared" si="9"/>
        <v>100</v>
      </c>
      <c r="R38" s="3">
        <f t="shared" si="10"/>
        <v>0</v>
      </c>
      <c r="S38" s="4">
        <f t="shared" si="11"/>
        <v>100</v>
      </c>
    </row>
    <row r="39" spans="1:19" ht="15.75" thickBot="1">
      <c r="A39" s="31">
        <v>1100</v>
      </c>
      <c r="B39" s="36" t="s">
        <v>61</v>
      </c>
      <c r="C39" s="23">
        <f>C40</f>
        <v>1171825</v>
      </c>
      <c r="D39" s="37">
        <f>D40</f>
        <v>1127165</v>
      </c>
      <c r="E39" s="13">
        <f>E40</f>
        <v>1238030</v>
      </c>
      <c r="F39" s="2">
        <f t="shared" si="0"/>
        <v>66205</v>
      </c>
      <c r="G39" s="4">
        <f t="shared" si="3"/>
        <v>105.64973438866726</v>
      </c>
      <c r="H39" s="2">
        <f t="shared" si="1"/>
        <v>110865</v>
      </c>
      <c r="I39" s="4">
        <f t="shared" si="4"/>
        <v>109.8357383346715</v>
      </c>
      <c r="J39" s="13">
        <f>J40</f>
        <v>1238030</v>
      </c>
      <c r="K39" s="2">
        <f t="shared" si="2"/>
        <v>66205</v>
      </c>
      <c r="L39" s="4">
        <f t="shared" si="5"/>
        <v>105.64973438866726</v>
      </c>
      <c r="M39" s="15">
        <f t="shared" si="6"/>
        <v>110865</v>
      </c>
      <c r="N39" s="4">
        <f t="shared" si="7"/>
        <v>109.8357383346715</v>
      </c>
      <c r="O39" s="2">
        <f>O40</f>
        <v>1238030</v>
      </c>
      <c r="P39" s="7">
        <f t="shared" si="8"/>
        <v>66205</v>
      </c>
      <c r="Q39" s="4">
        <f t="shared" si="9"/>
        <v>105.64973438866726</v>
      </c>
      <c r="R39" s="2">
        <f t="shared" si="10"/>
        <v>110865</v>
      </c>
      <c r="S39" s="4">
        <f t="shared" si="11"/>
        <v>109.8357383346715</v>
      </c>
    </row>
    <row r="40" spans="1:19" ht="15.75" thickBot="1">
      <c r="A40" s="32">
        <v>1101</v>
      </c>
      <c r="B40" s="35" t="s">
        <v>62</v>
      </c>
      <c r="C40" s="22">
        <v>1171825</v>
      </c>
      <c r="D40" s="26">
        <v>1127165</v>
      </c>
      <c r="E40" s="14">
        <v>1238030</v>
      </c>
      <c r="F40" s="3">
        <f t="shared" si="0"/>
        <v>66205</v>
      </c>
      <c r="G40" s="5">
        <f t="shared" si="3"/>
        <v>105.64973438866726</v>
      </c>
      <c r="H40" s="3">
        <f t="shared" si="1"/>
        <v>110865</v>
      </c>
      <c r="I40" s="5">
        <f t="shared" si="4"/>
        <v>109.8357383346715</v>
      </c>
      <c r="J40" s="14">
        <v>1238030</v>
      </c>
      <c r="K40" s="3">
        <f t="shared" si="2"/>
        <v>66205</v>
      </c>
      <c r="L40" s="5">
        <f t="shared" si="5"/>
        <v>105.64973438866726</v>
      </c>
      <c r="M40" s="21">
        <f t="shared" si="6"/>
        <v>110865</v>
      </c>
      <c r="N40" s="5">
        <f t="shared" si="7"/>
        <v>109.8357383346715</v>
      </c>
      <c r="O40" s="3">
        <v>1238030</v>
      </c>
      <c r="P40" s="6">
        <f t="shared" si="8"/>
        <v>66205</v>
      </c>
      <c r="Q40" s="5">
        <f t="shared" si="9"/>
        <v>105.64973438866726</v>
      </c>
      <c r="R40" s="3">
        <f t="shared" si="10"/>
        <v>110865</v>
      </c>
      <c r="S40" s="5">
        <f t="shared" si="11"/>
        <v>109.8357383346715</v>
      </c>
    </row>
    <row r="41" spans="1:19" ht="15">
      <c r="A41" s="30"/>
      <c r="B41" s="33" t="s">
        <v>34</v>
      </c>
      <c r="C41" s="2">
        <f>C8+C16+C18+C23+C26+C32+C34+C39</f>
        <v>608147071.13</v>
      </c>
      <c r="D41" s="2">
        <f>D8+D16+D18+D23+D26+D32+D34+D39</f>
        <v>673918074.4100001</v>
      </c>
      <c r="E41" s="2">
        <f>E8+E16+E18+E23+E26+E32+E34+E39</f>
        <v>620720107.8599999</v>
      </c>
      <c r="F41" s="2">
        <f t="shared" si="0"/>
        <v>12573036.7299999</v>
      </c>
      <c r="G41" s="4">
        <f t="shared" si="3"/>
        <v>102.06743357435528</v>
      </c>
      <c r="H41" s="2">
        <f t="shared" si="1"/>
        <v>-53197966.55000019</v>
      </c>
      <c r="I41" s="4">
        <f t="shared" si="4"/>
        <v>92.10616711881873</v>
      </c>
      <c r="J41" s="2">
        <f>J8+J16+J18+J23+J26+J32+J34+J39</f>
        <v>559000846.4399999</v>
      </c>
      <c r="K41" s="2">
        <f t="shared" si="2"/>
        <v>-49146224.69000006</v>
      </c>
      <c r="L41" s="4">
        <f t="shared" si="5"/>
        <v>91.91869417397977</v>
      </c>
      <c r="M41" s="15">
        <f t="shared" si="6"/>
        <v>-114917227.97000015</v>
      </c>
      <c r="N41" s="4">
        <f t="shared" si="7"/>
        <v>82.9478934704923</v>
      </c>
      <c r="O41" s="2">
        <f>O8+O16+O18+O23+O26+O32+O34+O39</f>
        <v>521332386.95000005</v>
      </c>
      <c r="P41" s="7">
        <f t="shared" si="8"/>
        <v>-86814684.17999995</v>
      </c>
      <c r="Q41" s="4">
        <f t="shared" si="9"/>
        <v>85.72472214349577</v>
      </c>
      <c r="R41" s="2">
        <f t="shared" si="10"/>
        <v>-152585687.46000004</v>
      </c>
      <c r="S41" s="4">
        <f t="shared" si="11"/>
        <v>77.35842185363772</v>
      </c>
    </row>
  </sheetData>
  <sheetProtection/>
  <mergeCells count="17">
    <mergeCell ref="K5:N5"/>
    <mergeCell ref="K6:L6"/>
    <mergeCell ref="M6:N6"/>
    <mergeCell ref="O5:O7"/>
    <mergeCell ref="P5:S5"/>
    <mergeCell ref="P6:Q6"/>
    <mergeCell ref="R6:S6"/>
    <mergeCell ref="B2:M2"/>
    <mergeCell ref="A5:A7"/>
    <mergeCell ref="B5:B7"/>
    <mergeCell ref="C5:C7"/>
    <mergeCell ref="D5:D7"/>
    <mergeCell ref="E5:E7"/>
    <mergeCell ref="F5:I5"/>
    <mergeCell ref="F6:G6"/>
    <mergeCell ref="H6:I6"/>
    <mergeCell ref="J5:J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k51n2</dc:creator>
  <cp:keywords/>
  <dc:description/>
  <cp:lastModifiedBy>k51n2</cp:lastModifiedBy>
  <cp:lastPrinted>2021-11-15T11:38:58Z</cp:lastPrinted>
  <dcterms:created xsi:type="dcterms:W3CDTF">2017-11-20T07:55:38Z</dcterms:created>
  <dcterms:modified xsi:type="dcterms:W3CDTF">2021-11-16T10:48:20Z</dcterms:modified>
  <cp:category/>
  <cp:version/>
  <cp:contentType/>
  <cp:contentStatus/>
</cp:coreProperties>
</file>