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235" windowHeight="5700"/>
  </bookViews>
  <sheets>
    <sheet name="аналит.раздел(подраздел)" sheetId="1" r:id="rId1"/>
    <sheet name="аналит.программы(подпрогр)" sheetId="2" r:id="rId2"/>
  </sheets>
  <calcPr calcId="125725"/>
</workbook>
</file>

<file path=xl/calcChain.xml><?xml version="1.0" encoding="utf-8"?>
<calcChain xmlns="http://schemas.openxmlformats.org/spreadsheetml/2006/main">
  <c r="D21" i="1"/>
  <c r="C16" i="2"/>
  <c r="B16"/>
  <c r="C30"/>
  <c r="B30"/>
  <c r="F34"/>
  <c r="D34"/>
  <c r="F18"/>
  <c r="D18"/>
  <c r="G6"/>
  <c r="G7"/>
  <c r="G9"/>
  <c r="G10"/>
  <c r="G13"/>
  <c r="G21"/>
  <c r="G25"/>
  <c r="G27"/>
  <c r="G29"/>
  <c r="G32"/>
  <c r="G33"/>
  <c r="F21"/>
  <c r="C38"/>
  <c r="F41"/>
  <c r="F42"/>
  <c r="D41"/>
  <c r="D42"/>
  <c r="C40"/>
  <c r="F40" s="1"/>
  <c r="B40"/>
  <c r="C24"/>
  <c r="G24" s="1"/>
  <c r="B24"/>
  <c r="H15" i="1"/>
  <c r="H19"/>
  <c r="H20"/>
  <c r="H23"/>
  <c r="H24"/>
  <c r="H25"/>
  <c r="H26"/>
  <c r="H27"/>
  <c r="H28"/>
  <c r="H10"/>
  <c r="H12"/>
  <c r="H14"/>
  <c r="F6" i="2"/>
  <c r="F7"/>
  <c r="F9"/>
  <c r="F10"/>
  <c r="F11"/>
  <c r="F13"/>
  <c r="F15"/>
  <c r="F17"/>
  <c r="F20"/>
  <c r="F23"/>
  <c r="F25"/>
  <c r="F26"/>
  <c r="F27"/>
  <c r="F28"/>
  <c r="F29"/>
  <c r="F31"/>
  <c r="F32"/>
  <c r="F33"/>
  <c r="F36"/>
  <c r="F37"/>
  <c r="F39"/>
  <c r="D6"/>
  <c r="D7"/>
  <c r="D9"/>
  <c r="D10"/>
  <c r="D11"/>
  <c r="D13"/>
  <c r="D15"/>
  <c r="D17"/>
  <c r="D20"/>
  <c r="D21"/>
  <c r="D23"/>
  <c r="D25"/>
  <c r="D26"/>
  <c r="D27"/>
  <c r="D29"/>
  <c r="D31"/>
  <c r="D32"/>
  <c r="D33"/>
  <c r="D36"/>
  <c r="D37"/>
  <c r="D39"/>
  <c r="B38"/>
  <c r="C35"/>
  <c r="B35"/>
  <c r="F30"/>
  <c r="C22"/>
  <c r="B22"/>
  <c r="C19"/>
  <c r="G19" s="1"/>
  <c r="B19"/>
  <c r="C14"/>
  <c r="B14"/>
  <c r="C12"/>
  <c r="G12" s="1"/>
  <c r="B12"/>
  <c r="C8"/>
  <c r="G8" s="1"/>
  <c r="B8"/>
  <c r="C5"/>
  <c r="B5"/>
  <c r="G6" i="1"/>
  <c r="G7"/>
  <c r="G8"/>
  <c r="G9"/>
  <c r="G10"/>
  <c r="G12"/>
  <c r="G13"/>
  <c r="G14"/>
  <c r="G15"/>
  <c r="G16"/>
  <c r="G18"/>
  <c r="G19"/>
  <c r="G20"/>
  <c r="G22"/>
  <c r="G24"/>
  <c r="G25"/>
  <c r="G26"/>
  <c r="G28"/>
  <c r="E6"/>
  <c r="E7"/>
  <c r="E8"/>
  <c r="E9"/>
  <c r="E10"/>
  <c r="E12"/>
  <c r="E13"/>
  <c r="E15"/>
  <c r="E16"/>
  <c r="E18"/>
  <c r="E19"/>
  <c r="E20"/>
  <c r="E22"/>
  <c r="E24"/>
  <c r="E25"/>
  <c r="E26"/>
  <c r="E28"/>
  <c r="D27"/>
  <c r="D23"/>
  <c r="D17"/>
  <c r="H17" s="1"/>
  <c r="D14"/>
  <c r="D11"/>
  <c r="H11" s="1"/>
  <c r="D5"/>
  <c r="H5" s="1"/>
  <c r="C27"/>
  <c r="C23"/>
  <c r="C21"/>
  <c r="C17"/>
  <c r="C14"/>
  <c r="C11"/>
  <c r="C5"/>
  <c r="G30" i="2" l="1"/>
  <c r="B43"/>
  <c r="D40"/>
  <c r="C43"/>
  <c r="G43" s="1"/>
  <c r="F12"/>
  <c r="D43"/>
  <c r="F5"/>
  <c r="F8"/>
  <c r="F14"/>
  <c r="F35"/>
  <c r="D24"/>
  <c r="D22"/>
  <c r="E27" i="1"/>
  <c r="G23"/>
  <c r="E11"/>
  <c r="E5"/>
  <c r="C29"/>
  <c r="D5" i="2"/>
  <c r="D35"/>
  <c r="D30"/>
  <c r="D19"/>
  <c r="D16"/>
  <c r="D14"/>
  <c r="D12"/>
  <c r="D8"/>
  <c r="F38"/>
  <c r="F24"/>
  <c r="F22"/>
  <c r="G5"/>
  <c r="D38"/>
  <c r="F19"/>
  <c r="F16"/>
  <c r="G17" i="1"/>
  <c r="G11"/>
  <c r="E14"/>
  <c r="G27"/>
  <c r="G21"/>
  <c r="E23"/>
  <c r="E21"/>
  <c r="E17"/>
  <c r="G5"/>
  <c r="D29"/>
  <c r="H29" s="1"/>
  <c r="F43" i="2" l="1"/>
  <c r="E29" i="1"/>
  <c r="G29"/>
</calcChain>
</file>

<file path=xl/sharedStrings.xml><?xml version="1.0" encoding="utf-8"?>
<sst xmlns="http://schemas.openxmlformats.org/spreadsheetml/2006/main" count="108" uniqueCount="101">
  <si>
    <t>Раздел, подраздел</t>
  </si>
  <si>
    <t>Наименование</t>
  </si>
  <si>
    <t>% исполнения</t>
  </si>
  <si>
    <t>Отклонения исполнения</t>
  </si>
  <si>
    <t>Сумма, рублей</t>
  </si>
  <si>
    <t>%/раз</t>
  </si>
  <si>
    <t>ОБЩЕГОСУДАРСТВЕННЫЕ ВОПРОСЫ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</si>
  <si>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</si>
  <si>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</si>
  <si>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</si>
  <si>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</si>
  <si>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</si>
  <si>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</si>
  <si>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</si>
  <si>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</si>
  <si>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</si>
  <si>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</si>
  <si>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</si>
  <si>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</si>
  <si>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</si>
  <si>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</si>
  <si>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</si>
  <si>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</si>
  <si>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</si>
  <si>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</si>
  <si>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</si>
  <si>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</si>
  <si>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</si>
  <si>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</si>
  <si>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</si>
  <si>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ВСЕГО РАСХОДОВ:</t>
  </si>
  <si>
    <t>% , раз</t>
  </si>
  <si>
    <t>0100</t>
  </si>
  <si>
    <t>0105</t>
  </si>
  <si>
    <t>0106</t>
  </si>
  <si>
    <t>0107</t>
  </si>
  <si>
    <t>0111</t>
  </si>
  <si>
    <t>0113</t>
  </si>
  <si>
    <t>0300</t>
  </si>
  <si>
    <t>0309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</si>
  <si>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</si>
  <si>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</si>
  <si>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</si>
  <si>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</si>
  <si>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</si>
  <si>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</si>
  <si>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</si>
  <si>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</si>
  <si>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</si>
  <si>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</si>
  <si>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</si>
  <si>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</si>
  <si>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0802</t>
  </si>
  <si>
    <t>0804</t>
  </si>
  <si>
    <t>Отклонение исполнения</t>
  </si>
  <si>
    <t>Муниципальная программа «Развитие культуры Фурмановского муниципального района»</t>
  </si>
  <si>
    <t>Подпрограмма «Организация культурного досуга, библиотечного обслуживания и музейного дела»</t>
  </si>
  <si>
    <t>Подпрограмма «Деятельность в области демонстрации кинофильмов»</t>
  </si>
  <si>
    <t>Муниципальная программа «Забота и поддержка»</t>
  </si>
  <si>
    <t>Подпрограмма «Организация льготного банного обслуживания»</t>
  </si>
  <si>
    <t>Подпрограмма «Субсидирование для предоставления коммунальных услуг»</t>
  </si>
  <si>
    <t>Подпрограмма «Субсидирование захоронения умерших не имеющих супруга, близких родственников, иных родственников либо законного представителя умершего»</t>
  </si>
  <si>
    <t>Муниципальная программа «Совершенствование местного самоуправления Фурмановского муниципального района»</t>
  </si>
  <si>
    <t>Подпрограмма «Обеспечение деятельности администрации Фурмановского муниципального района, ее структурных подразделений и органов»</t>
  </si>
  <si>
    <t>Муниципальная программа «Безопасный район»</t>
  </si>
  <si>
    <t>Подпрограмма «Осуществление мероприятий по участию в предупреждении и ликвидации последствий чрезвычайных ситуаций, в том числе по обеспечению безопасности людей на водных объектах, охране их жизни и здоровья»</t>
  </si>
  <si>
    <t>Муниципальная программа «Обеспечение доступным и комфортным жильем населения Фурмановского муниципального района»</t>
  </si>
  <si>
    <t>Подпрограмма «Стимулирование развития жилищного строительства»</t>
  </si>
  <si>
    <t>Муниципальная программа «Развитие транспортной системы Фурмановского муниципального района»</t>
  </si>
  <si>
    <t>Подпрограмма «Ремонт автомобильных дорог»</t>
  </si>
  <si>
    <t>Подпрограмма «Организация функционирования автомобильных дорог общего пользования»</t>
  </si>
  <si>
    <t>Муниципальная программа «Развитие малого и среднего предпринимательства в Фурмановском муниципальном районе»</t>
  </si>
  <si>
    <t>Подпрограмма «Финансовая поддержка субъектов малого и среднего предпринимательства»</t>
  </si>
  <si>
    <t>Муниципальная программа «Благоустройство Фурмановского муниципального района»</t>
  </si>
  <si>
    <t>Подпрограмма «Уличное освещение»</t>
  </si>
  <si>
    <t>Подпрограмма «Капитальный ремонт и ремонт объектов уличного освещения в Фурмановском муниципальном районе"</t>
  </si>
  <si>
    <t>Подпрограмма «Благоустройство территорий общего пользования»</t>
  </si>
  <si>
    <t>Подпрограмма «Содержание и благоустройство кладбищ»</t>
  </si>
  <si>
    <t>Подпрограмма «Зеленый и благоустроенный город»</t>
  </si>
  <si>
    <t>Муниципальная программа «Развитие физической культуры и спорта на территории Фурмановского муниципального района»</t>
  </si>
  <si>
    <t>Подпрограмма «Развитие молодежной политики Фурмановского муниципального района»</t>
  </si>
  <si>
    <t>Подпрограмма «Организация и проведения спортивно-культурных мероприятий»</t>
  </si>
  <si>
    <t>Подпрограмма «Обеспечение деятельности муниципального казенного учреждения «Отдел спорта Фурмановского муниципального района»»</t>
  </si>
  <si>
    <t>Муниципальная программа «Управление муниципальным имуществом Фурмановского муниципального района»</t>
  </si>
  <si>
    <t>Подпрограмма «Управление муниципальным имуществом»</t>
  </si>
  <si>
    <t>Подпрограмма «Содержание муниципального жилищного фонда»</t>
  </si>
  <si>
    <t>Муниципальная программа «Обеспечение безопасности граждан и профилактика правонарушений на территории Фурмановского муниципального района»</t>
  </si>
  <si>
    <t>Подпрограмма «Профилактика правонарушений, терроризма и экстремизма на территории Фурмановского муниципального района»</t>
  </si>
  <si>
    <t>Итого:</t>
  </si>
  <si>
    <t>Исполнение бюджета Фурмановского городского поселения за I квартал 2020 года по разделам и подразделам классификации расходов бюджетов в сравнении с соответствующим периодом прошлого года</t>
  </si>
  <si>
    <t>Исполнено за I квартал 2020 года</t>
  </si>
  <si>
    <t>Муниципальная программа «Формирование современной городской среды»</t>
  </si>
  <si>
    <t>Подпрограмма «Благоустройство общественных территорий»</t>
  </si>
  <si>
    <t>Подпрограмма «Благоустройство территорий в рамках местных инициатив»</t>
  </si>
  <si>
    <t>Исполнение бюджета Фурмановского муниципального района по расходам в разрезе муниципальных программ за I квартал 2021 года в сравнении с соответствующим периодом прошлого года</t>
  </si>
  <si>
    <t>План на 2021 год, руб.</t>
  </si>
  <si>
    <t>Исполнено за I квартал 2021 года</t>
  </si>
  <si>
    <t>Подпрограмма «Развитие газификации Фурмановского муниципального района»</t>
  </si>
  <si>
    <t>Подпрограмма «Развитие футбола на территории Фурмановского муниципального района»</t>
  </si>
  <si>
    <t>в 5 раз</t>
  </si>
  <si>
    <t>План на 2021 год, рублей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</si>
</sst>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topLeftCell="A10" workbookViewId="0">
      <selection activeCell="C29" sqref="C29:H29"/>
    </sheetView>
  </sheetViews>
  <sheetFormatPr defaultRowHeight="15"/>
  <cols>
    <col min="1" max="1" width="10.5703125" customWidth="1"/>
    <col min="2" max="2" width="41.85546875" customWidth="1"/>
    <col min="3" max="3" width="17" customWidth="1"/>
    <col min="4" max="4" width="15.85546875" customWidth="1"/>
    <col min="5" max="5" width="14.5703125" customWidth="1"/>
    <col min="6" max="7" width="15.28515625" customWidth="1"/>
    <col min="8" max="8" width="15.85546875" customWidth="1"/>
  </cols>
  <sheetData>
    <row r="1" spans="1:8" ht="39.75" customHeight="1">
      <c r="A1" s="23" t="s">
        <v>89</v>
      </c>
      <c r="B1" s="23"/>
      <c r="C1" s="23"/>
      <c r="D1" s="23"/>
      <c r="E1" s="23"/>
      <c r="F1" s="23"/>
      <c r="G1" s="23"/>
      <c r="H1" s="23"/>
    </row>
    <row r="3" spans="1:8" ht="15.75" customHeight="1">
      <c r="A3" s="22" t="s">
        <v>0</v>
      </c>
      <c r="B3" s="22" t="s">
        <v>1</v>
      </c>
      <c r="C3" s="22" t="s">
        <v>100</v>
      </c>
      <c r="D3" s="22" t="s">
        <v>96</v>
      </c>
      <c r="E3" s="22" t="s">
        <v>2</v>
      </c>
      <c r="F3" s="22" t="s">
        <v>90</v>
      </c>
      <c r="G3" s="22" t="s">
        <v>3</v>
      </c>
      <c r="H3" s="22"/>
    </row>
    <row r="4" spans="1:8" ht="31.5">
      <c r="A4" s="22"/>
      <c r="B4" s="22"/>
      <c r="C4" s="22"/>
      <c r="D4" s="22"/>
      <c r="E4" s="22"/>
      <c r="F4" s="22"/>
      <c r="G4" s="1" t="s">
        <v>4</v>
      </c>
      <c r="H4" s="1" t="s">
        <v>31</v>
      </c>
    </row>
    <row r="5" spans="1:8" ht="31.5">
      <c r="A5" s="2" t="s">
        <v>32</v>
      </c>
      <c r="B5" s="6" t="s">
        <v>6</v>
      </c>
      <c r="C5" s="4">
        <f>SUM(C6:C10)</f>
        <v>35568364.82</v>
      </c>
      <c r="D5" s="4">
        <f t="shared" ref="D5" si="0">SUM(D6:D10)</f>
        <v>10129422.380000001</v>
      </c>
      <c r="E5" s="4">
        <f>D5/C5%</f>
        <v>28.478740676614553</v>
      </c>
      <c r="F5" s="4">
        <v>6978364.4100000001</v>
      </c>
      <c r="G5" s="4">
        <f>F5-D5</f>
        <v>-3151057.9700000007</v>
      </c>
      <c r="H5" s="4">
        <f t="shared" ref="H5:H12" si="1">D5/F5%</f>
        <v>145.15467787099988</v>
      </c>
    </row>
    <row r="6" spans="1:8" ht="15.75">
      <c r="A6" s="3" t="s">
        <v>33</v>
      </c>
      <c r="B6" s="7" t="s">
        <v>7</v>
      </c>
      <c r="C6" s="4">
        <v>3372.57</v>
      </c>
      <c r="D6" s="4">
        <v>0</v>
      </c>
      <c r="E6" s="4">
        <f t="shared" ref="E6:E29" si="2">D6/C6%</f>
        <v>0</v>
      </c>
      <c r="F6" s="5">
        <v>0</v>
      </c>
      <c r="G6" s="4">
        <f t="shared" ref="G6:G29" si="3">F6-D6</f>
        <v>0</v>
      </c>
      <c r="H6" s="4"/>
    </row>
    <row r="7" spans="1:8" ht="63">
      <c r="A7" s="3" t="s">
        <v>34</v>
      </c>
      <c r="B7" s="7" t="s">
        <v>8</v>
      </c>
      <c r="C7" s="4">
        <v>1000</v>
      </c>
      <c r="D7" s="4">
        <v>0</v>
      </c>
      <c r="E7" s="4">
        <f t="shared" si="2"/>
        <v>0</v>
      </c>
      <c r="F7" s="5">
        <v>0</v>
      </c>
      <c r="G7" s="4">
        <f t="shared" si="3"/>
        <v>0</v>
      </c>
      <c r="H7" s="4"/>
    </row>
    <row r="8" spans="1:8" ht="31.5">
      <c r="A8" s="3" t="s">
        <v>35</v>
      </c>
      <c r="B8" s="7" t="s">
        <v>9</v>
      </c>
      <c r="C8" s="4">
        <v>0</v>
      </c>
      <c r="D8" s="4">
        <v>0</v>
      </c>
      <c r="E8" s="4" t="e">
        <f t="shared" si="2"/>
        <v>#DIV/0!</v>
      </c>
      <c r="F8" s="5">
        <v>0</v>
      </c>
      <c r="G8" s="4">
        <f t="shared" si="3"/>
        <v>0</v>
      </c>
      <c r="H8" s="4"/>
    </row>
    <row r="9" spans="1:8" ht="15.75">
      <c r="A9" s="3" t="s">
        <v>36</v>
      </c>
      <c r="B9" s="7" t="s">
        <v>10</v>
      </c>
      <c r="C9" s="4">
        <v>500000</v>
      </c>
      <c r="D9" s="4">
        <v>0</v>
      </c>
      <c r="E9" s="4">
        <f t="shared" si="2"/>
        <v>0</v>
      </c>
      <c r="F9" s="5">
        <v>0</v>
      </c>
      <c r="G9" s="4">
        <f t="shared" si="3"/>
        <v>0</v>
      </c>
      <c r="H9" s="4"/>
    </row>
    <row r="10" spans="1:8" ht="15.75">
      <c r="A10" s="3" t="s">
        <v>37</v>
      </c>
      <c r="B10" s="7" t="s">
        <v>11</v>
      </c>
      <c r="C10" s="4">
        <v>35063992.25</v>
      </c>
      <c r="D10" s="4">
        <v>10129422.380000001</v>
      </c>
      <c r="E10" s="4">
        <f t="shared" si="2"/>
        <v>28.888388714493857</v>
      </c>
      <c r="F10" s="5">
        <v>6978364.4100000001</v>
      </c>
      <c r="G10" s="4">
        <f t="shared" si="3"/>
        <v>-3151057.9700000007</v>
      </c>
      <c r="H10" s="4">
        <f t="shared" si="1"/>
        <v>145.15467787099988</v>
      </c>
    </row>
    <row r="11" spans="1:8" ht="47.25">
      <c r="A11" s="2" t="s">
        <v>38</v>
      </c>
      <c r="B11" s="6" t="s">
        <v>12</v>
      </c>
      <c r="C11" s="4">
        <f>SUM(C12:C13)</f>
        <v>316791</v>
      </c>
      <c r="D11" s="4">
        <f t="shared" ref="D11:F11" si="4">SUM(D12:D13)</f>
        <v>21619</v>
      </c>
      <c r="E11" s="4">
        <f t="shared" si="2"/>
        <v>6.8243731671669972</v>
      </c>
      <c r="F11" s="4">
        <v>20000</v>
      </c>
      <c r="G11" s="4">
        <f t="shared" si="3"/>
        <v>-1619</v>
      </c>
      <c r="H11" s="4">
        <f t="shared" si="1"/>
        <v>108.095</v>
      </c>
    </row>
    <row r="12" spans="1:8" ht="63">
      <c r="A12" s="3" t="s">
        <v>39</v>
      </c>
      <c r="B12" s="7" t="s">
        <v>13</v>
      </c>
      <c r="C12" s="4">
        <v>80723</v>
      </c>
      <c r="D12" s="4">
        <v>21619</v>
      </c>
      <c r="E12" s="4">
        <f t="shared" si="2"/>
        <v>26.781710293224979</v>
      </c>
      <c r="F12" s="5">
        <v>20000</v>
      </c>
      <c r="G12" s="4">
        <f t="shared" si="3"/>
        <v>-1619</v>
      </c>
      <c r="H12" s="4">
        <f t="shared" si="1"/>
        <v>108.095</v>
      </c>
    </row>
    <row r="13" spans="1:8" ht="15.75">
      <c r="A13" s="3" t="s">
        <v>40</v>
      </c>
      <c r="B13" s="7" t="s">
        <v>14</v>
      </c>
      <c r="C13" s="4">
        <v>236068</v>
      </c>
      <c r="D13" s="4">
        <v>0</v>
      </c>
      <c r="E13" s="4">
        <f t="shared" si="2"/>
        <v>0</v>
      </c>
      <c r="F13" s="5">
        <v>0</v>
      </c>
      <c r="G13" s="4">
        <f t="shared" si="3"/>
        <v>0</v>
      </c>
      <c r="H13" s="4"/>
    </row>
    <row r="14" spans="1:8" s="9" customFormat="1" ht="15.75">
      <c r="A14" s="2" t="s">
        <v>41</v>
      </c>
      <c r="B14" s="6" t="s">
        <v>15</v>
      </c>
      <c r="C14" s="4">
        <f>SUM(C15:C16)</f>
        <v>50039863.409999996</v>
      </c>
      <c r="D14" s="4">
        <f t="shared" ref="D14:F14" si="5">SUM(D15:D16)</f>
        <v>11329776.550000001</v>
      </c>
      <c r="E14" s="4">
        <f t="shared" si="2"/>
        <v>22.641501750653962</v>
      </c>
      <c r="F14" s="4">
        <v>9861990.3300000001</v>
      </c>
      <c r="G14" s="4">
        <f t="shared" si="3"/>
        <v>-1467786.2200000007</v>
      </c>
      <c r="H14" s="4">
        <f>D14/F14%</f>
        <v>114.88326565820107</v>
      </c>
    </row>
    <row r="15" spans="1:8" ht="15.75">
      <c r="A15" s="3" t="s">
        <v>42</v>
      </c>
      <c r="B15" s="7" t="s">
        <v>16</v>
      </c>
      <c r="C15" s="4">
        <v>47290863.409999996</v>
      </c>
      <c r="D15" s="4">
        <v>11329776.550000001</v>
      </c>
      <c r="E15" s="4">
        <f t="shared" si="2"/>
        <v>23.957643682192188</v>
      </c>
      <c r="F15" s="5">
        <v>9861990.3300000001</v>
      </c>
      <c r="G15" s="4">
        <f t="shared" si="3"/>
        <v>-1467786.2200000007</v>
      </c>
      <c r="H15" s="4">
        <f t="shared" ref="H15:H29" si="6">D15/F15%</f>
        <v>114.88326565820107</v>
      </c>
    </row>
    <row r="16" spans="1:8" ht="31.5">
      <c r="A16" s="3" t="s">
        <v>43</v>
      </c>
      <c r="B16" s="7" t="s">
        <v>17</v>
      </c>
      <c r="C16" s="4">
        <v>2749000</v>
      </c>
      <c r="D16" s="4">
        <v>0</v>
      </c>
      <c r="E16" s="4">
        <f t="shared" si="2"/>
        <v>0</v>
      </c>
      <c r="F16" s="5">
        <v>0</v>
      </c>
      <c r="G16" s="4">
        <f t="shared" si="3"/>
        <v>0</v>
      </c>
      <c r="H16" s="4"/>
    </row>
    <row r="17" spans="1:8" s="9" customFormat="1" ht="31.5">
      <c r="A17" s="2" t="s">
        <v>44</v>
      </c>
      <c r="B17" s="6" t="s">
        <v>18</v>
      </c>
      <c r="C17" s="4">
        <f>SUM(C18:C20)</f>
        <v>121919946.11000001</v>
      </c>
      <c r="D17" s="4">
        <f t="shared" ref="D17:F17" si="7">SUM(D18:D20)</f>
        <v>8676411.4699999988</v>
      </c>
      <c r="E17" s="4">
        <f t="shared" si="2"/>
        <v>7.1164823696459534</v>
      </c>
      <c r="F17" s="4">
        <v>6233664.4900000002</v>
      </c>
      <c r="G17" s="4">
        <f t="shared" si="3"/>
        <v>-2442746.9799999986</v>
      </c>
      <c r="H17" s="4">
        <f t="shared" si="6"/>
        <v>139.18637238046153</v>
      </c>
    </row>
    <row r="18" spans="1:8" ht="15.75">
      <c r="A18" s="3" t="s">
        <v>45</v>
      </c>
      <c r="B18" s="7" t="s">
        <v>19</v>
      </c>
      <c r="C18" s="4">
        <v>3640151.7</v>
      </c>
      <c r="D18" s="4">
        <v>429205.26</v>
      </c>
      <c r="E18" s="4">
        <f t="shared" si="2"/>
        <v>11.790861902815754</v>
      </c>
      <c r="F18" s="5">
        <v>88359.12</v>
      </c>
      <c r="G18" s="4">
        <f t="shared" si="3"/>
        <v>-340846.14</v>
      </c>
      <c r="H18" s="4" t="s">
        <v>99</v>
      </c>
    </row>
    <row r="19" spans="1:8" ht="15.75">
      <c r="A19" s="3" t="s">
        <v>46</v>
      </c>
      <c r="B19" s="7" t="s">
        <v>20</v>
      </c>
      <c r="C19" s="4">
        <v>62265768.670000002</v>
      </c>
      <c r="D19" s="4">
        <v>4383745.79</v>
      </c>
      <c r="E19" s="4">
        <f t="shared" si="2"/>
        <v>7.0403784995143148</v>
      </c>
      <c r="F19" s="5">
        <v>2321237.96</v>
      </c>
      <c r="G19" s="4">
        <f t="shared" si="3"/>
        <v>-2062507.83</v>
      </c>
      <c r="H19" s="4">
        <f t="shared" si="6"/>
        <v>188.85378688189297</v>
      </c>
    </row>
    <row r="20" spans="1:8" ht="15.75">
      <c r="A20" s="3" t="s">
        <v>47</v>
      </c>
      <c r="B20" s="7" t="s">
        <v>21</v>
      </c>
      <c r="C20" s="4">
        <v>56014025.740000002</v>
      </c>
      <c r="D20" s="4">
        <v>3863460.42</v>
      </c>
      <c r="E20" s="4">
        <f t="shared" si="2"/>
        <v>6.8973089667452276</v>
      </c>
      <c r="F20" s="5">
        <v>3824067.41</v>
      </c>
      <c r="G20" s="4">
        <f t="shared" si="3"/>
        <v>-39393.009999999776</v>
      </c>
      <c r="H20" s="4">
        <f t="shared" si="6"/>
        <v>101.03013377580599</v>
      </c>
    </row>
    <row r="21" spans="1:8" s="9" customFormat="1" ht="15.75">
      <c r="A21" s="2" t="s">
        <v>48</v>
      </c>
      <c r="B21" s="6" t="s">
        <v>22</v>
      </c>
      <c r="C21" s="4">
        <f>SUM(C22)</f>
        <v>500000</v>
      </c>
      <c r="D21" s="4">
        <f>SUM(D22)</f>
        <v>5750</v>
      </c>
      <c r="E21" s="4">
        <f t="shared" si="2"/>
        <v>1.1499999999999999</v>
      </c>
      <c r="F21" s="4">
        <v>22493</v>
      </c>
      <c r="G21" s="4">
        <f t="shared" si="3"/>
        <v>16743</v>
      </c>
      <c r="H21" s="4"/>
    </row>
    <row r="22" spans="1:8" ht="15.75">
      <c r="A22" s="3" t="s">
        <v>49</v>
      </c>
      <c r="B22" s="7" t="s">
        <v>23</v>
      </c>
      <c r="C22" s="4">
        <v>500000</v>
      </c>
      <c r="D22" s="4">
        <v>5750</v>
      </c>
      <c r="E22" s="4">
        <f t="shared" si="2"/>
        <v>1.1499999999999999</v>
      </c>
      <c r="F22" s="5">
        <v>22493</v>
      </c>
      <c r="G22" s="4">
        <f t="shared" si="3"/>
        <v>16743</v>
      </c>
      <c r="H22" s="4"/>
    </row>
    <row r="23" spans="1:8" s="9" customFormat="1" ht="15.75">
      <c r="A23" s="2" t="s">
        <v>50</v>
      </c>
      <c r="B23" s="6" t="s">
        <v>24</v>
      </c>
      <c r="C23" s="4">
        <f>SUM(C24:C26)</f>
        <v>39039316.120000005</v>
      </c>
      <c r="D23" s="4">
        <f t="shared" ref="D23:F23" si="8">SUM(D24:D26)</f>
        <v>8598300.4900000002</v>
      </c>
      <c r="E23" s="4">
        <f t="shared" si="2"/>
        <v>22.024721087762742</v>
      </c>
      <c r="F23" s="4">
        <v>8952652.3200000003</v>
      </c>
      <c r="G23" s="4">
        <f t="shared" si="3"/>
        <v>354351.83000000007</v>
      </c>
      <c r="H23" s="4">
        <f t="shared" si="6"/>
        <v>96.041934643118154</v>
      </c>
    </row>
    <row r="24" spans="1:8" ht="15.75">
      <c r="A24" s="3" t="s">
        <v>51</v>
      </c>
      <c r="B24" s="7" t="s">
        <v>25</v>
      </c>
      <c r="C24" s="4">
        <v>32345515.120000001</v>
      </c>
      <c r="D24" s="4">
        <v>7059043.5700000003</v>
      </c>
      <c r="E24" s="4">
        <f t="shared" si="2"/>
        <v>21.823871234733328</v>
      </c>
      <c r="F24" s="5">
        <v>7003363.2800000003</v>
      </c>
      <c r="G24" s="4">
        <f t="shared" si="3"/>
        <v>-55680.290000000037</v>
      </c>
      <c r="H24" s="4">
        <f t="shared" si="6"/>
        <v>100.7950507174033</v>
      </c>
    </row>
    <row r="25" spans="1:8" ht="15.75">
      <c r="A25" s="3" t="s">
        <v>52</v>
      </c>
      <c r="B25" s="7" t="s">
        <v>26</v>
      </c>
      <c r="C25" s="4">
        <v>786101</v>
      </c>
      <c r="D25" s="4">
        <v>196500</v>
      </c>
      <c r="E25" s="4">
        <f t="shared" si="2"/>
        <v>24.996787944551652</v>
      </c>
      <c r="F25" s="5">
        <v>160200</v>
      </c>
      <c r="G25" s="4">
        <f t="shared" si="3"/>
        <v>-36300</v>
      </c>
      <c r="H25" s="4">
        <f t="shared" si="6"/>
        <v>122.65917602996255</v>
      </c>
    </row>
    <row r="26" spans="1:8" ht="31.5">
      <c r="A26" s="3" t="s">
        <v>53</v>
      </c>
      <c r="B26" s="7" t="s">
        <v>27</v>
      </c>
      <c r="C26" s="4">
        <v>5907700</v>
      </c>
      <c r="D26" s="4">
        <v>1342756.92</v>
      </c>
      <c r="E26" s="4">
        <f t="shared" si="2"/>
        <v>22.728928686290772</v>
      </c>
      <c r="F26" s="5">
        <v>1789089.04</v>
      </c>
      <c r="G26" s="4">
        <f t="shared" si="3"/>
        <v>446332.12000000011</v>
      </c>
      <c r="H26" s="4">
        <f t="shared" si="6"/>
        <v>75.05254853050802</v>
      </c>
    </row>
    <row r="27" spans="1:8" s="9" customFormat="1" ht="31.5">
      <c r="A27" s="2">
        <v>1100</v>
      </c>
      <c r="B27" s="6" t="s">
        <v>28</v>
      </c>
      <c r="C27" s="4">
        <f>SUM(C28)</f>
        <v>22902208.539999999</v>
      </c>
      <c r="D27" s="4">
        <f t="shared" ref="D27:F27" si="9">SUM(D28)</f>
        <v>2840029.94</v>
      </c>
      <c r="E27" s="4">
        <f t="shared" si="2"/>
        <v>12.400681510867075</v>
      </c>
      <c r="F27" s="4">
        <v>4141248.63</v>
      </c>
      <c r="G27" s="4">
        <f t="shared" si="3"/>
        <v>1301218.69</v>
      </c>
      <c r="H27" s="4">
        <f t="shared" si="6"/>
        <v>68.579073456886363</v>
      </c>
    </row>
    <row r="28" spans="1:8" ht="15.75">
      <c r="A28" s="3">
        <v>1101</v>
      </c>
      <c r="B28" s="7" t="s">
        <v>29</v>
      </c>
      <c r="C28" s="4">
        <v>22902208.539999999</v>
      </c>
      <c r="D28" s="4">
        <v>2840029.94</v>
      </c>
      <c r="E28" s="4">
        <f t="shared" si="2"/>
        <v>12.400681510867075</v>
      </c>
      <c r="F28" s="5">
        <v>4141248.63</v>
      </c>
      <c r="G28" s="4">
        <f t="shared" si="3"/>
        <v>1301218.69</v>
      </c>
      <c r="H28" s="4">
        <f t="shared" si="6"/>
        <v>68.579073456886363</v>
      </c>
    </row>
    <row r="29" spans="1:8" s="9" customFormat="1" ht="15.75">
      <c r="A29" s="2"/>
      <c r="B29" s="6" t="s">
        <v>30</v>
      </c>
      <c r="C29" s="28">
        <f>C5+C11+C14+C17+C21+C23+C27</f>
        <v>270286490</v>
      </c>
      <c r="D29" s="28">
        <f t="shared" ref="D29:F29" si="10">D5+D11+D14+D17+D21+D23+D27</f>
        <v>41601309.829999998</v>
      </c>
      <c r="E29" s="28">
        <f t="shared" si="2"/>
        <v>15.391560943353106</v>
      </c>
      <c r="F29" s="28">
        <v>36210413.180000007</v>
      </c>
      <c r="G29" s="28">
        <f t="shared" si="3"/>
        <v>-5390896.6499999911</v>
      </c>
      <c r="H29" s="28">
        <f t="shared" si="6"/>
        <v>114.88769714723257</v>
      </c>
    </row>
    <row r="30" spans="1:8">
      <c r="G30" s="8"/>
    </row>
  </sheetData>
  <mergeCells count="8">
    <mergeCell ref="G3:H3"/>
    <mergeCell ref="A1:H1"/>
    <mergeCell ref="A3:A4"/>
    <mergeCell ref="B3:B4"/>
    <mergeCell ref="C3:C4"/>
    <mergeCell ref="D3:D4"/>
    <mergeCell ref="E3:E4"/>
    <mergeCell ref="F3:F4"/>
  </mergeCells>
  <pageMargins left="0.42" right="0.43" top="0.74803149606299213" bottom="0.49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>
      <selection activeCell="E43" sqref="E43"/>
    </sheetView>
  </sheetViews>
  <sheetFormatPr defaultRowHeight="15"/>
  <cols>
    <col min="1" max="1" width="71.42578125" customWidth="1"/>
    <col min="2" max="2" width="18.28515625" customWidth="1"/>
    <col min="3" max="3" width="15.28515625" customWidth="1"/>
    <col min="5" max="5" width="15.7109375" customWidth="1"/>
    <col min="6" max="6" width="17" customWidth="1"/>
    <col min="7" max="7" width="10.42578125" customWidth="1"/>
  </cols>
  <sheetData>
    <row r="1" spans="1:7" ht="46.5" customHeight="1">
      <c r="A1" s="24" t="s">
        <v>94</v>
      </c>
      <c r="B1" s="24"/>
      <c r="C1" s="24"/>
      <c r="D1" s="24"/>
      <c r="E1" s="24"/>
      <c r="F1" s="24"/>
      <c r="G1" s="24"/>
    </row>
    <row r="2" spans="1:7">
      <c r="A2" s="10"/>
      <c r="B2" s="25"/>
      <c r="C2" s="25"/>
      <c r="D2" s="11"/>
      <c r="E2" s="11"/>
      <c r="F2" s="11"/>
      <c r="G2" s="11"/>
    </row>
    <row r="3" spans="1:7" ht="15.75" customHeight="1">
      <c r="A3" s="26" t="s">
        <v>1</v>
      </c>
      <c r="B3" s="27" t="s">
        <v>95</v>
      </c>
      <c r="C3" s="22" t="s">
        <v>96</v>
      </c>
      <c r="D3" s="27" t="s">
        <v>2</v>
      </c>
      <c r="E3" s="22" t="s">
        <v>90</v>
      </c>
      <c r="F3" s="27" t="s">
        <v>54</v>
      </c>
      <c r="G3" s="27"/>
    </row>
    <row r="4" spans="1:7" ht="45" customHeight="1">
      <c r="A4" s="26"/>
      <c r="B4" s="27"/>
      <c r="C4" s="22"/>
      <c r="D4" s="27"/>
      <c r="E4" s="22"/>
      <c r="F4" s="12" t="s">
        <v>4</v>
      </c>
      <c r="G4" s="12" t="s">
        <v>5</v>
      </c>
    </row>
    <row r="5" spans="1:7" ht="31.5">
      <c r="A5" s="13" t="s">
        <v>55</v>
      </c>
      <c r="B5" s="15">
        <f>SUM(B6:B7)</f>
        <v>39039316.119999997</v>
      </c>
      <c r="C5" s="15">
        <f>SUM(C6:C7)</f>
        <v>8598300.4900000002</v>
      </c>
      <c r="D5" s="15">
        <f>C5/B5%</f>
        <v>22.024721087762746</v>
      </c>
      <c r="E5" s="15">
        <v>8952652.3200000003</v>
      </c>
      <c r="F5" s="16">
        <f>C5-E5</f>
        <v>-354351.83000000007</v>
      </c>
      <c r="G5" s="16">
        <f>C5/E5%</f>
        <v>96.041934643118154</v>
      </c>
    </row>
    <row r="6" spans="1:7" ht="31.5">
      <c r="A6" s="12" t="s">
        <v>56</v>
      </c>
      <c r="B6" s="15">
        <v>38253215.119999997</v>
      </c>
      <c r="C6" s="16">
        <v>8401800.4900000002</v>
      </c>
      <c r="D6" s="15">
        <f t="shared" ref="D6:D43" si="0">C6/B6%</f>
        <v>21.96364531358639</v>
      </c>
      <c r="E6" s="16">
        <v>8792452.3200000003</v>
      </c>
      <c r="F6" s="16">
        <f t="shared" ref="F6:F43" si="1">C6-E6</f>
        <v>-390651.83000000007</v>
      </c>
      <c r="G6" s="16">
        <f t="shared" ref="G6:G43" si="2">C6/E6%</f>
        <v>95.556963907425555</v>
      </c>
    </row>
    <row r="7" spans="1:7" ht="15.75" customHeight="1">
      <c r="A7" s="12" t="s">
        <v>57</v>
      </c>
      <c r="B7" s="15">
        <v>786101</v>
      </c>
      <c r="C7" s="16">
        <v>196500</v>
      </c>
      <c r="D7" s="15">
        <f t="shared" si="0"/>
        <v>24.996787944551652</v>
      </c>
      <c r="E7" s="16">
        <v>160200</v>
      </c>
      <c r="F7" s="16">
        <f t="shared" si="1"/>
        <v>36300</v>
      </c>
      <c r="G7" s="16">
        <f t="shared" si="2"/>
        <v>122.65917602996255</v>
      </c>
    </row>
    <row r="8" spans="1:7" ht="15.75" customHeight="1">
      <c r="A8" s="13" t="s">
        <v>58</v>
      </c>
      <c r="B8" s="15">
        <f>B9+B10+B11</f>
        <v>36859368.600000001</v>
      </c>
      <c r="C8" s="15">
        <f t="shared" ref="C8" si="3">C9+C10+C11</f>
        <v>4339380.75</v>
      </c>
      <c r="D8" s="15">
        <f t="shared" si="0"/>
        <v>11.772802722399319</v>
      </c>
      <c r="E8" s="15">
        <v>2268787.96</v>
      </c>
      <c r="F8" s="16">
        <f t="shared" si="1"/>
        <v>2070592.79</v>
      </c>
      <c r="G8" s="16">
        <f t="shared" si="2"/>
        <v>191.2642709017197</v>
      </c>
    </row>
    <row r="9" spans="1:7" ht="15.75">
      <c r="A9" s="12" t="s">
        <v>59</v>
      </c>
      <c r="B9" s="15">
        <v>1377818</v>
      </c>
      <c r="C9" s="16">
        <v>344454.5</v>
      </c>
      <c r="D9" s="15">
        <f t="shared" si="0"/>
        <v>25</v>
      </c>
      <c r="E9" s="16">
        <v>250000</v>
      </c>
      <c r="F9" s="16">
        <f t="shared" si="1"/>
        <v>94454.5</v>
      </c>
      <c r="G9" s="16">
        <f t="shared" si="2"/>
        <v>137.7818</v>
      </c>
    </row>
    <row r="10" spans="1:7" ht="31.5" customHeight="1">
      <c r="A10" s="12" t="s">
        <v>60</v>
      </c>
      <c r="B10" s="15">
        <v>35455000</v>
      </c>
      <c r="C10" s="16">
        <v>3994926.25</v>
      </c>
      <c r="D10" s="15">
        <f t="shared" si="0"/>
        <v>11.267596248766042</v>
      </c>
      <c r="E10" s="16">
        <v>2000000</v>
      </c>
      <c r="F10" s="16">
        <f t="shared" si="1"/>
        <v>1994926.25</v>
      </c>
      <c r="G10" s="16">
        <f t="shared" si="2"/>
        <v>199.74631249999999</v>
      </c>
    </row>
    <row r="11" spans="1:7" ht="47.25">
      <c r="A11" s="12" t="s">
        <v>61</v>
      </c>
      <c r="B11" s="15">
        <v>26550.6</v>
      </c>
      <c r="C11" s="16">
        <v>0</v>
      </c>
      <c r="D11" s="15">
        <f t="shared" si="0"/>
        <v>0</v>
      </c>
      <c r="E11" s="16">
        <v>18787.96</v>
      </c>
      <c r="F11" s="16">
        <f t="shared" si="1"/>
        <v>-18787.96</v>
      </c>
      <c r="G11" s="16"/>
    </row>
    <row r="12" spans="1:7" ht="31.5">
      <c r="A12" s="13" t="s">
        <v>62</v>
      </c>
      <c r="B12" s="15">
        <f>B13</f>
        <v>31874830.940000001</v>
      </c>
      <c r="C12" s="15">
        <f t="shared" ref="C12" si="4">C13</f>
        <v>9362000</v>
      </c>
      <c r="D12" s="15">
        <f t="shared" si="0"/>
        <v>29.371136172055881</v>
      </c>
      <c r="E12" s="15">
        <v>6586459.5999999996</v>
      </c>
      <c r="F12" s="16">
        <f t="shared" si="1"/>
        <v>2775540.4000000004</v>
      </c>
      <c r="G12" s="16">
        <f t="shared" si="2"/>
        <v>142.1400960236665</v>
      </c>
    </row>
    <row r="13" spans="1:7" ht="47.25">
      <c r="A13" s="12" t="s">
        <v>63</v>
      </c>
      <c r="B13" s="15">
        <v>31874830.940000001</v>
      </c>
      <c r="C13" s="16">
        <v>9362000</v>
      </c>
      <c r="D13" s="15">
        <f t="shared" si="0"/>
        <v>29.371136172055881</v>
      </c>
      <c r="E13" s="16">
        <v>6586459.5999999996</v>
      </c>
      <c r="F13" s="16">
        <f t="shared" si="1"/>
        <v>2775540.4000000004</v>
      </c>
      <c r="G13" s="16">
        <f t="shared" si="2"/>
        <v>142.1400960236665</v>
      </c>
    </row>
    <row r="14" spans="1:7" ht="15.75" customHeight="1">
      <c r="A14" s="13" t="s">
        <v>64</v>
      </c>
      <c r="B14" s="15">
        <f>B15</f>
        <v>236068</v>
      </c>
      <c r="C14" s="15">
        <f t="shared" ref="C14" si="5">C15</f>
        <v>0</v>
      </c>
      <c r="D14" s="15">
        <f t="shared" si="0"/>
        <v>0</v>
      </c>
      <c r="E14" s="15">
        <v>0</v>
      </c>
      <c r="F14" s="16">
        <f t="shared" si="1"/>
        <v>0</v>
      </c>
      <c r="G14" s="16"/>
    </row>
    <row r="15" spans="1:7" ht="63">
      <c r="A15" s="12" t="s">
        <v>65</v>
      </c>
      <c r="B15" s="15">
        <v>236068</v>
      </c>
      <c r="C15" s="16">
        <v>0</v>
      </c>
      <c r="D15" s="15">
        <f t="shared" si="0"/>
        <v>0</v>
      </c>
      <c r="E15" s="16">
        <v>0</v>
      </c>
      <c r="F15" s="16">
        <f t="shared" si="1"/>
        <v>0</v>
      </c>
      <c r="G15" s="16"/>
    </row>
    <row r="16" spans="1:7" ht="47.25">
      <c r="A16" s="13" t="s">
        <v>66</v>
      </c>
      <c r="B16" s="15">
        <f>B17+B18</f>
        <v>12006904.890000001</v>
      </c>
      <c r="C16" s="15">
        <f>C17+C18</f>
        <v>44365.04</v>
      </c>
      <c r="D16" s="15">
        <f t="shared" si="0"/>
        <v>0.36949605586490158</v>
      </c>
      <c r="E16" s="15">
        <v>0</v>
      </c>
      <c r="F16" s="16">
        <f t="shared" si="1"/>
        <v>44365.04</v>
      </c>
      <c r="G16" s="16"/>
    </row>
    <row r="17" spans="1:7" ht="31.5" customHeight="1">
      <c r="A17" s="12" t="s">
        <v>67</v>
      </c>
      <c r="B17" s="15">
        <v>474000</v>
      </c>
      <c r="C17" s="16">
        <v>0</v>
      </c>
      <c r="D17" s="15">
        <f t="shared" si="0"/>
        <v>0</v>
      </c>
      <c r="E17" s="16">
        <v>0</v>
      </c>
      <c r="F17" s="16">
        <f t="shared" si="1"/>
        <v>0</v>
      </c>
      <c r="G17" s="16"/>
    </row>
    <row r="18" spans="1:7" ht="31.5" customHeight="1">
      <c r="A18" s="21" t="s">
        <v>97</v>
      </c>
      <c r="B18" s="15">
        <v>11532904.890000001</v>
      </c>
      <c r="C18" s="16">
        <v>44365.04</v>
      </c>
      <c r="D18" s="15">
        <f t="shared" ref="D18" si="6">C18/B18%</f>
        <v>0.38468226715775855</v>
      </c>
      <c r="E18" s="16">
        <v>0</v>
      </c>
      <c r="F18" s="16">
        <f t="shared" ref="F18" si="7">C18-E18</f>
        <v>44365.04</v>
      </c>
      <c r="G18" s="16"/>
    </row>
    <row r="19" spans="1:7" ht="31.5">
      <c r="A19" s="13" t="s">
        <v>68</v>
      </c>
      <c r="B19" s="15">
        <f>SUM(B20:B21)</f>
        <v>47289329.280000001</v>
      </c>
      <c r="C19" s="15">
        <f t="shared" ref="C19" si="8">SUM(C20:C21)</f>
        <v>11329776.550000001</v>
      </c>
      <c r="D19" s="15">
        <f t="shared" si="0"/>
        <v>23.958420900656936</v>
      </c>
      <c r="E19" s="15">
        <v>9861990.3300000001</v>
      </c>
      <c r="F19" s="16">
        <f t="shared" si="1"/>
        <v>1467786.2200000007</v>
      </c>
      <c r="G19" s="16">
        <f t="shared" si="2"/>
        <v>114.88326565820107</v>
      </c>
    </row>
    <row r="20" spans="1:7" ht="15.75">
      <c r="A20" s="12" t="s">
        <v>69</v>
      </c>
      <c r="B20" s="15">
        <v>9089329.2799999993</v>
      </c>
      <c r="C20" s="16">
        <v>45840</v>
      </c>
      <c r="D20" s="15">
        <f t="shared" si="0"/>
        <v>0.5043276416541046</v>
      </c>
      <c r="E20" s="16">
        <v>0</v>
      </c>
      <c r="F20" s="16">
        <f t="shared" si="1"/>
        <v>45840</v>
      </c>
      <c r="G20" s="16"/>
    </row>
    <row r="21" spans="1:7" ht="31.5">
      <c r="A21" s="12" t="s">
        <v>70</v>
      </c>
      <c r="B21" s="15">
        <v>38200000</v>
      </c>
      <c r="C21" s="16">
        <v>11283936.550000001</v>
      </c>
      <c r="D21" s="15">
        <f t="shared" si="0"/>
        <v>29.539100916230367</v>
      </c>
      <c r="E21" s="16">
        <v>9861990.3300000001</v>
      </c>
      <c r="F21" s="16">
        <f>C21-E21</f>
        <v>1421946.2200000007</v>
      </c>
      <c r="G21" s="16">
        <f t="shared" si="2"/>
        <v>114.41845076317368</v>
      </c>
    </row>
    <row r="22" spans="1:7" ht="31.5">
      <c r="A22" s="13" t="s">
        <v>71</v>
      </c>
      <c r="B22" s="15">
        <f>B23</f>
        <v>1900000</v>
      </c>
      <c r="C22" s="15">
        <f t="shared" ref="C22" si="9">C23</f>
        <v>0</v>
      </c>
      <c r="D22" s="15">
        <f t="shared" si="0"/>
        <v>0</v>
      </c>
      <c r="E22" s="15">
        <v>0</v>
      </c>
      <c r="F22" s="16">
        <f t="shared" si="1"/>
        <v>0</v>
      </c>
      <c r="G22" s="16"/>
    </row>
    <row r="23" spans="1:7" ht="31.5">
      <c r="A23" s="12" t="s">
        <v>72</v>
      </c>
      <c r="B23" s="15">
        <v>1900000</v>
      </c>
      <c r="C23" s="16">
        <v>0</v>
      </c>
      <c r="D23" s="15">
        <f t="shared" si="0"/>
        <v>0</v>
      </c>
      <c r="E23" s="16">
        <v>0</v>
      </c>
      <c r="F23" s="16">
        <f t="shared" si="1"/>
        <v>0</v>
      </c>
      <c r="G23" s="16"/>
    </row>
    <row r="24" spans="1:7" ht="31.5">
      <c r="A24" s="13" t="s">
        <v>73</v>
      </c>
      <c r="B24" s="15">
        <f>SUM(B25:B29)</f>
        <v>36604593.75</v>
      </c>
      <c r="C24" s="15">
        <f>SUM(C25:C29)</f>
        <v>3808736.5399999996</v>
      </c>
      <c r="D24" s="15">
        <f t="shared" si="0"/>
        <v>10.405078023847757</v>
      </c>
      <c r="E24" s="15">
        <v>3824067.41</v>
      </c>
      <c r="F24" s="16">
        <f t="shared" si="1"/>
        <v>-15330.870000000577</v>
      </c>
      <c r="G24" s="16">
        <f t="shared" si="2"/>
        <v>99.599095194820308</v>
      </c>
    </row>
    <row r="25" spans="1:7" ht="15.75" customHeight="1">
      <c r="A25" s="12" t="s">
        <v>74</v>
      </c>
      <c r="B25" s="15">
        <v>14601362.41</v>
      </c>
      <c r="C25" s="16">
        <v>3641070.07</v>
      </c>
      <c r="D25" s="15">
        <f t="shared" si="0"/>
        <v>24.936509126753464</v>
      </c>
      <c r="E25" s="16">
        <v>3194235</v>
      </c>
      <c r="F25" s="16">
        <f t="shared" si="1"/>
        <v>446835.06999999983</v>
      </c>
      <c r="G25" s="16">
        <f t="shared" si="2"/>
        <v>113.98879763073161</v>
      </c>
    </row>
    <row r="26" spans="1:7" ht="31.5">
      <c r="A26" s="12" t="s">
        <v>75</v>
      </c>
      <c r="B26" s="15">
        <v>4119447.94</v>
      </c>
      <c r="C26" s="16">
        <v>20479.400000000001</v>
      </c>
      <c r="D26" s="15">
        <f t="shared" si="0"/>
        <v>0.49713942980427622</v>
      </c>
      <c r="E26" s="16">
        <v>347334.17</v>
      </c>
      <c r="F26" s="16">
        <f t="shared" si="1"/>
        <v>-326854.76999999996</v>
      </c>
      <c r="G26" s="16"/>
    </row>
    <row r="27" spans="1:7" ht="15.75" customHeight="1">
      <c r="A27" s="12" t="s">
        <v>76</v>
      </c>
      <c r="B27" s="15">
        <v>17033783.399999999</v>
      </c>
      <c r="C27" s="16">
        <v>147187.07</v>
      </c>
      <c r="D27" s="15">
        <f t="shared" si="0"/>
        <v>0.86408912537892213</v>
      </c>
      <c r="E27" s="16">
        <v>103936.24</v>
      </c>
      <c r="F27" s="16">
        <f t="shared" si="1"/>
        <v>43250.83</v>
      </c>
      <c r="G27" s="16">
        <f t="shared" si="2"/>
        <v>141.61284841552862</v>
      </c>
    </row>
    <row r="28" spans="1:7" ht="15.75" customHeight="1">
      <c r="A28" s="12" t="s">
        <v>77</v>
      </c>
      <c r="B28" s="15">
        <v>0</v>
      </c>
      <c r="C28" s="16">
        <v>0</v>
      </c>
      <c r="D28" s="15">
        <v>0</v>
      </c>
      <c r="E28" s="16">
        <v>22000</v>
      </c>
      <c r="F28" s="16">
        <f t="shared" si="1"/>
        <v>-22000</v>
      </c>
      <c r="G28" s="16"/>
    </row>
    <row r="29" spans="1:7" ht="15.75" customHeight="1">
      <c r="A29" s="12" t="s">
        <v>78</v>
      </c>
      <c r="B29" s="15">
        <v>850000</v>
      </c>
      <c r="C29" s="16">
        <v>0</v>
      </c>
      <c r="D29" s="15">
        <f t="shared" si="0"/>
        <v>0</v>
      </c>
      <c r="E29" s="16">
        <v>156562</v>
      </c>
      <c r="F29" s="16">
        <f t="shared" si="1"/>
        <v>-156562</v>
      </c>
      <c r="G29" s="16">
        <f t="shared" si="2"/>
        <v>0</v>
      </c>
    </row>
    <row r="30" spans="1:7" ht="31.5">
      <c r="A30" s="13" t="s">
        <v>79</v>
      </c>
      <c r="B30" s="15">
        <f>SUM(B31:B34)</f>
        <v>23402208.539999999</v>
      </c>
      <c r="C30" s="15">
        <f>SUM(C31:C34)</f>
        <v>2845779.94</v>
      </c>
      <c r="D30" s="15">
        <f t="shared" si="0"/>
        <v>12.160305020510684</v>
      </c>
      <c r="E30" s="15">
        <v>4163741.63</v>
      </c>
      <c r="F30" s="16">
        <f t="shared" si="1"/>
        <v>-1317961.69</v>
      </c>
      <c r="G30" s="16">
        <f t="shared" si="2"/>
        <v>68.346698543828722</v>
      </c>
    </row>
    <row r="31" spans="1:7" ht="31.5">
      <c r="A31" s="12" t="s">
        <v>80</v>
      </c>
      <c r="B31" s="15">
        <v>865765.97</v>
      </c>
      <c r="C31" s="16">
        <v>5750</v>
      </c>
      <c r="D31" s="15">
        <f t="shared" si="0"/>
        <v>0.66415176840457246</v>
      </c>
      <c r="E31" s="16">
        <v>22493</v>
      </c>
      <c r="F31" s="16">
        <f t="shared" si="1"/>
        <v>-16743</v>
      </c>
      <c r="G31" s="16"/>
    </row>
    <row r="32" spans="1:7" ht="31.5">
      <c r="A32" s="12" t="s">
        <v>81</v>
      </c>
      <c r="B32" s="15">
        <v>12684432</v>
      </c>
      <c r="C32" s="16">
        <v>791769.76</v>
      </c>
      <c r="D32" s="15">
        <f t="shared" si="0"/>
        <v>6.2420592423846806</v>
      </c>
      <c r="E32" s="16">
        <v>2093507.79</v>
      </c>
      <c r="F32" s="16">
        <f t="shared" si="1"/>
        <v>-1301738.03</v>
      </c>
      <c r="G32" s="16">
        <f t="shared" si="2"/>
        <v>37.82024427050257</v>
      </c>
    </row>
    <row r="33" spans="1:7" ht="47.25">
      <c r="A33" s="12" t="s">
        <v>82</v>
      </c>
      <c r="B33" s="15">
        <v>9252010.5700000003</v>
      </c>
      <c r="C33" s="16">
        <v>2048260.18</v>
      </c>
      <c r="D33" s="15">
        <f t="shared" si="0"/>
        <v>22.138541287896519</v>
      </c>
      <c r="E33" s="16">
        <v>2047740.84</v>
      </c>
      <c r="F33" s="16">
        <f t="shared" si="1"/>
        <v>519.33999999985099</v>
      </c>
      <c r="G33" s="16">
        <f t="shared" si="2"/>
        <v>100.02536160777063</v>
      </c>
    </row>
    <row r="34" spans="1:7" ht="31.5">
      <c r="A34" s="21" t="s">
        <v>98</v>
      </c>
      <c r="B34" s="15">
        <v>600000</v>
      </c>
      <c r="C34" s="16">
        <v>0</v>
      </c>
      <c r="D34" s="15">
        <f t="shared" ref="D34" si="10">C34/B34%</f>
        <v>0</v>
      </c>
      <c r="E34" s="16"/>
      <c r="F34" s="16">
        <f t="shared" ref="F34" si="11">C34-E34</f>
        <v>0</v>
      </c>
      <c r="G34" s="16"/>
    </row>
    <row r="35" spans="1:7" ht="31.5">
      <c r="A35" s="13" t="s">
        <v>83</v>
      </c>
      <c r="B35" s="15">
        <f>SUM(B36:B37)</f>
        <v>2740151.7</v>
      </c>
      <c r="C35" s="15">
        <f t="shared" ref="C35" si="12">SUM(C36:C37)</f>
        <v>429205.26</v>
      </c>
      <c r="D35" s="15">
        <f t="shared" si="0"/>
        <v>15.663558335109693</v>
      </c>
      <c r="E35" s="15">
        <v>88359.12</v>
      </c>
      <c r="F35" s="16">
        <f t="shared" si="1"/>
        <v>340846.14</v>
      </c>
      <c r="G35" s="16" t="s">
        <v>99</v>
      </c>
    </row>
    <row r="36" spans="1:7" ht="15.75" customHeight="1">
      <c r="A36" s="12" t="s">
        <v>84</v>
      </c>
      <c r="B36" s="15">
        <v>280000</v>
      </c>
      <c r="C36" s="16">
        <v>0</v>
      </c>
      <c r="D36" s="15">
        <f t="shared" si="0"/>
        <v>0</v>
      </c>
      <c r="E36" s="16">
        <v>0</v>
      </c>
      <c r="F36" s="16">
        <f t="shared" si="1"/>
        <v>0</v>
      </c>
      <c r="G36" s="16"/>
    </row>
    <row r="37" spans="1:7" ht="15.75" customHeight="1">
      <c r="A37" s="12" t="s">
        <v>85</v>
      </c>
      <c r="B37" s="15">
        <v>2460151.7000000002</v>
      </c>
      <c r="C37" s="16">
        <v>429205.26</v>
      </c>
      <c r="D37" s="15">
        <f t="shared" si="0"/>
        <v>17.446292437982581</v>
      </c>
      <c r="E37" s="16">
        <v>88359.12</v>
      </c>
      <c r="F37" s="16">
        <f t="shared" si="1"/>
        <v>340846.14</v>
      </c>
      <c r="G37" s="16" t="s">
        <v>99</v>
      </c>
    </row>
    <row r="38" spans="1:7" ht="47.25">
      <c r="A38" s="19" t="s">
        <v>86</v>
      </c>
      <c r="B38" s="15">
        <f>SUM(B39)</f>
        <v>80723</v>
      </c>
      <c r="C38" s="15">
        <f>SUM(C39)</f>
        <v>21619</v>
      </c>
      <c r="D38" s="15">
        <f t="shared" si="0"/>
        <v>26.781710293224979</v>
      </c>
      <c r="E38" s="15">
        <v>0</v>
      </c>
      <c r="F38" s="16">
        <f t="shared" si="1"/>
        <v>21619</v>
      </c>
      <c r="G38" s="16"/>
    </row>
    <row r="39" spans="1:7" ht="31.5">
      <c r="A39" s="12" t="s">
        <v>87</v>
      </c>
      <c r="B39" s="15">
        <v>80723</v>
      </c>
      <c r="C39" s="16">
        <v>21619</v>
      </c>
      <c r="D39" s="15">
        <f t="shared" si="0"/>
        <v>26.781710293224979</v>
      </c>
      <c r="E39" s="16">
        <v>0</v>
      </c>
      <c r="F39" s="16">
        <f t="shared" si="1"/>
        <v>21619</v>
      </c>
      <c r="G39" s="16"/>
    </row>
    <row r="40" spans="1:7" ht="31.5">
      <c r="A40" s="19" t="s">
        <v>91</v>
      </c>
      <c r="B40" s="15">
        <f>B41+B42</f>
        <v>23227967.170000002</v>
      </c>
      <c r="C40" s="15">
        <f t="shared" ref="C40" si="13">C41+C42</f>
        <v>54723.88</v>
      </c>
      <c r="D40" s="15">
        <f t="shared" si="0"/>
        <v>0.23559478795319821</v>
      </c>
      <c r="E40" s="15">
        <v>0</v>
      </c>
      <c r="F40" s="16">
        <f t="shared" si="1"/>
        <v>54723.88</v>
      </c>
      <c r="G40" s="16"/>
    </row>
    <row r="41" spans="1:7" ht="15.75" customHeight="1">
      <c r="A41" s="20" t="s">
        <v>92</v>
      </c>
      <c r="B41" s="15">
        <v>22460141.420000002</v>
      </c>
      <c r="C41" s="16">
        <v>54723.88</v>
      </c>
      <c r="D41" s="15">
        <f t="shared" si="0"/>
        <v>0.24364886657067181</v>
      </c>
      <c r="E41" s="16">
        <v>0</v>
      </c>
      <c r="F41" s="16">
        <f t="shared" si="1"/>
        <v>54723.88</v>
      </c>
      <c r="G41" s="16"/>
    </row>
    <row r="42" spans="1:7" ht="29.25" customHeight="1">
      <c r="A42" s="20" t="s">
        <v>93</v>
      </c>
      <c r="B42" s="15">
        <v>767825.75</v>
      </c>
      <c r="C42" s="16">
        <v>0</v>
      </c>
      <c r="D42" s="15">
        <f t="shared" si="0"/>
        <v>0</v>
      </c>
      <c r="E42" s="16">
        <v>0</v>
      </c>
      <c r="F42" s="16">
        <f t="shared" si="1"/>
        <v>0</v>
      </c>
      <c r="G42" s="16"/>
    </row>
    <row r="43" spans="1:7" ht="15.75" customHeight="1">
      <c r="A43" s="14" t="s">
        <v>88</v>
      </c>
      <c r="B43" s="16">
        <f>B5+B8+B12+B14+B16+B19+B22+B24+B30+B35+B38+B40</f>
        <v>255261461.98999995</v>
      </c>
      <c r="C43" s="16">
        <f>C5+C8+C12+C14+C16+C19+C22+C24+C30+C35+C38+C40</f>
        <v>40833887.449999996</v>
      </c>
      <c r="D43" s="15">
        <f t="shared" si="0"/>
        <v>15.996886929841253</v>
      </c>
      <c r="E43" s="16">
        <v>35746058.369999997</v>
      </c>
      <c r="F43" s="16">
        <f t="shared" si="1"/>
        <v>5087829.0799999982</v>
      </c>
      <c r="G43" s="16">
        <f t="shared" si="2"/>
        <v>114.23325902771417</v>
      </c>
    </row>
    <row r="44" spans="1:7">
      <c r="B44" s="17"/>
      <c r="C44" s="18"/>
    </row>
  </sheetData>
  <mergeCells count="8">
    <mergeCell ref="A1:G1"/>
    <mergeCell ref="B2:C2"/>
    <mergeCell ref="A3:A4"/>
    <mergeCell ref="B3:B4"/>
    <mergeCell ref="C3:C4"/>
    <mergeCell ref="D3:D4"/>
    <mergeCell ref="E3:E4"/>
    <mergeCell ref="F3:G3"/>
  </mergeCells>
  <pageMargins left="0.41" right="0.3" top="0.74803149606299213" bottom="0.39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аналит.раздел(подраздел)</vt:lpstr>
      <vt:lpstr>аналит.программы(подпрогр)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2019-10-14T11:54:06Z</cp:lastPrinted>
  <dcterms:created xsi:type="dcterms:W3CDTF">2019-10-14T11:06:12Z</dcterms:created>
  <dcterms:modified xsi:type="dcterms:W3CDTF">2021-05-11T08:39:30Z</dcterms:modified>
</cp:coreProperties>
</file>